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608078B7-1CE9-437A-9C2F-6B86E38E8132}" xr6:coauthVersionLast="47" xr6:coauthVersionMax="47" xr10:uidLastSave="{00000000-0000-0000-0000-000000000000}"/>
  <bookViews>
    <workbookView xWindow="-100" yWindow="-100" windowWidth="21467" windowHeight="11443" xr2:uid="{1DF1184B-1C35-4887-B8A2-0A3F99C172DD}"/>
  </bookViews>
  <sheets>
    <sheet name="勤務形態一覧表（共同生活援助・日中サービス支援型" sheetId="1" r:id="rId1"/>
    <sheet name="選択肢" sheetId="2"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'勤務形態一覧表（共同生活援助・日中サービス支援型'!$A$1:$AN$90</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4" i="1" l="1"/>
  <c r="AL58" i="1" s="1"/>
  <c r="AG54" i="1"/>
  <c r="AG58" i="1" s="1"/>
  <c r="AA54" i="1"/>
  <c r="AA58" i="1" s="1"/>
  <c r="U54" i="1"/>
  <c r="U58" i="1" s="1"/>
  <c r="O54" i="1"/>
  <c r="R57" i="1" s="1"/>
  <c r="I54" i="1"/>
  <c r="L57" i="1" s="1"/>
  <c r="E54" i="1"/>
  <c r="F57" i="1" s="1"/>
  <c r="C54" i="1"/>
  <c r="D57" i="1" s="1"/>
  <c r="E51" i="1"/>
  <c r="C51" i="1"/>
  <c r="AJ47" i="1"/>
  <c r="AJ46" i="1"/>
  <c r="AM46" i="1" s="1"/>
  <c r="AJ45" i="1"/>
  <c r="AL45" i="1" s="1"/>
  <c r="AJ44" i="1"/>
  <c r="AM44" i="1" s="1"/>
  <c r="AJ43" i="1"/>
  <c r="AL43" i="1" s="1"/>
  <c r="AJ42" i="1"/>
  <c r="AM42" i="1" s="1"/>
  <c r="AJ41" i="1"/>
  <c r="AL41" i="1" s="1"/>
  <c r="AL40" i="1"/>
  <c r="AJ40" i="1"/>
  <c r="AJ39" i="1"/>
  <c r="AL39" i="1" s="1"/>
  <c r="AJ38" i="1"/>
  <c r="AL38" i="1" s="1"/>
  <c r="AI37" i="1"/>
  <c r="AH37" i="1"/>
  <c r="AG37" i="1"/>
  <c r="AF37" i="1"/>
  <c r="AE37" i="1"/>
  <c r="AD37" i="1"/>
  <c r="AC37" i="1"/>
  <c r="AB37" i="1"/>
  <c r="AA37" i="1"/>
  <c r="Z37" i="1"/>
  <c r="Y37" i="1"/>
  <c r="X37" i="1"/>
  <c r="W37" i="1"/>
  <c r="V37" i="1"/>
  <c r="U37" i="1"/>
  <c r="R37" i="1"/>
  <c r="O37" i="1"/>
  <c r="L37" i="1"/>
  <c r="K37" i="1"/>
  <c r="J37" i="1"/>
  <c r="I37" i="1"/>
  <c r="F37" i="1"/>
  <c r="E37" i="1"/>
  <c r="D37" i="1"/>
  <c r="AJ37" i="1" s="1"/>
  <c r="AJ31" i="1"/>
  <c r="AI31" i="1"/>
  <c r="AH31" i="1"/>
  <c r="AG31" i="1"/>
  <c r="AF31" i="1"/>
  <c r="AE31" i="1"/>
  <c r="AD31" i="1"/>
  <c r="AC31" i="1"/>
  <c r="AB31" i="1"/>
  <c r="AA31" i="1"/>
  <c r="Z31" i="1"/>
  <c r="Y31" i="1"/>
  <c r="X31" i="1"/>
  <c r="W31" i="1"/>
  <c r="V31" i="1"/>
  <c r="U31" i="1"/>
  <c r="AK31" i="1" s="1"/>
  <c r="AL31" i="1" s="1"/>
  <c r="T31" i="1"/>
  <c r="S31" i="1"/>
  <c r="R31" i="1"/>
  <c r="Q31" i="1"/>
  <c r="P31" i="1"/>
  <c r="O31" i="1"/>
  <c r="N31" i="1"/>
  <c r="M31" i="1"/>
  <c r="L31" i="1"/>
  <c r="K31" i="1"/>
  <c r="J31" i="1"/>
  <c r="I31" i="1"/>
  <c r="H31" i="1"/>
  <c r="G31" i="1"/>
  <c r="F31" i="1"/>
  <c r="AL30" i="1"/>
  <c r="AK30" i="1"/>
  <c r="AK29" i="1"/>
  <c r="AL29" i="1" s="1"/>
  <c r="AK28" i="1"/>
  <c r="AL28" i="1" s="1"/>
  <c r="AK27" i="1"/>
  <c r="AL27" i="1" s="1"/>
  <c r="AK26" i="1"/>
  <c r="AL26" i="1" s="1"/>
  <c r="AK25" i="1"/>
  <c r="AL25" i="1" s="1"/>
  <c r="AK24" i="1"/>
  <c r="AL24" i="1" s="1"/>
  <c r="AK23" i="1"/>
  <c r="AL23" i="1" s="1"/>
  <c r="AL22" i="1"/>
  <c r="AK22" i="1"/>
  <c r="AK21" i="1"/>
  <c r="AL21" i="1" s="1"/>
  <c r="AK20" i="1"/>
  <c r="AL20" i="1" s="1"/>
  <c r="AK19" i="1"/>
  <c r="AL19" i="1" s="1"/>
  <c r="AK18" i="1"/>
  <c r="AL18" i="1" s="1"/>
  <c r="AK17" i="1"/>
  <c r="AL17" i="1" s="1"/>
  <c r="AK16" i="1"/>
  <c r="AL16" i="1" s="1"/>
  <c r="AK15" i="1"/>
  <c r="AL15" i="1" s="1"/>
  <c r="AL14" i="1"/>
  <c r="AK14" i="1"/>
  <c r="AK13" i="1"/>
  <c r="AL13" i="1" s="1"/>
  <c r="AK12" i="1"/>
  <c r="AL12" i="1" s="1"/>
  <c r="AK11" i="1"/>
  <c r="AL11" i="1" s="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U56" i="1" l="1"/>
  <c r="X56" i="1"/>
  <c r="AA56" i="1"/>
  <c r="AD56" i="1"/>
  <c r="AG56" i="1"/>
  <c r="AJ56" i="1"/>
  <c r="U57" i="1"/>
  <c r="X57" i="1"/>
  <c r="AA57" i="1"/>
  <c r="AD57" i="1"/>
  <c r="AG57" i="1"/>
  <c r="AJ57" i="1"/>
  <c r="AL56" i="1"/>
  <c r="AL57" i="1"/>
  <c r="AM56" i="1"/>
  <c r="E58" i="1"/>
  <c r="E56" i="1"/>
  <c r="E57" i="1"/>
  <c r="O58" i="1"/>
  <c r="L56" i="1"/>
  <c r="O56" i="1"/>
  <c r="O57" i="1"/>
  <c r="AM57" i="1"/>
  <c r="C56" i="1"/>
  <c r="C57" i="1"/>
  <c r="C58" i="1"/>
  <c r="D56" i="1"/>
  <c r="I58" i="1"/>
  <c r="F56" i="1"/>
  <c r="I56" i="1"/>
  <c r="I57" i="1"/>
  <c r="R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 authorId="0" shapeId="0" xr:uid="{47A49A39-94D0-4F29-A5D4-8826D8F08097}">
      <text>
        <r>
          <rPr>
            <b/>
            <sz val="8"/>
            <color indexed="81"/>
            <rFont val="游ゴシック"/>
            <family val="3"/>
            <charset val="128"/>
            <scheme val="minor"/>
          </rPr>
          <t>短期入所（併設事業所、空床利用型事業所）を実施している場合、
短期入所に係る勤務形態は本体施設の勤務形態一覧表にまとめること</t>
        </r>
      </text>
    </comment>
    <comment ref="AK3" authorId="0" shapeId="0" xr:uid="{739ABAAD-A33B-4533-82DB-E80894E7DB83}">
      <text>
        <r>
          <rPr>
            <b/>
            <sz val="8"/>
            <color indexed="81"/>
            <rFont val="游ゴシック"/>
            <family val="3"/>
            <charset val="128"/>
            <scheme val="minor"/>
          </rPr>
          <t>変形労働時間制を採用していない場合は４週を選択
変形労働時間制を採用している場合は
１月単位（暦月）または１年単位（暦月）を選択</t>
        </r>
      </text>
    </comment>
    <comment ref="AK4" authorId="0" shapeId="0" xr:uid="{95A6AAD2-0034-4790-B0B4-69B407FE4524}">
      <text>
        <r>
          <rPr>
            <b/>
            <sz val="8"/>
            <color indexed="81"/>
            <rFont val="游ゴシック"/>
            <family val="3"/>
            <charset val="128"/>
            <scheme val="minor"/>
          </rPr>
          <t>原則、提出先が障害福祉課の場合は予定、
福祉政策課の場合は実績を選択</t>
        </r>
      </text>
    </comment>
    <comment ref="D7" authorId="0" shapeId="0" xr:uid="{E6E84D13-E380-4995-A2FF-59EE3B1E8A80}">
      <text>
        <r>
          <rPr>
            <b/>
            <sz val="8"/>
            <color indexed="81"/>
            <rFont val="游ゴシック"/>
            <family val="3"/>
            <charset val="128"/>
            <scheme val="minor"/>
          </rPr>
          <t>所定労働時間の短縮措置などの
職員は【時短】と記載</t>
        </r>
      </text>
    </comment>
    <comment ref="AM7" authorId="0" shapeId="0" xr:uid="{0FE56240-404E-492A-8B0B-1B7FEEB58659}">
      <text>
        <r>
          <rPr>
            <b/>
            <sz val="8"/>
            <color indexed="81"/>
            <rFont val="游ゴシック"/>
            <family val="3"/>
            <charset val="128"/>
            <scheme val="minor"/>
          </rPr>
          <t>兼務先の事業所名・サービス種別・職種を記載
例／B型とよはし・就労継続支援B型・生活支援員</t>
        </r>
      </text>
    </comment>
    <comment ref="AH8" authorId="0" shapeId="0" xr:uid="{86CB5550-8C26-42BF-98DC-159F2659A337}">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 ref="A32" authorId="0" shapeId="0" xr:uid="{7D05E961-7E39-4B05-B155-941B6B723092}">
      <text>
        <r>
          <rPr>
            <b/>
            <sz val="8"/>
            <color indexed="81"/>
            <rFont val="游ゴシック"/>
            <family val="3"/>
            <charset val="128"/>
            <scheme val="minor"/>
          </rPr>
          <t>日中サービス支援型は常時の支援体制を確保するため、『24』を記載</t>
        </r>
      </text>
    </comment>
    <comment ref="AL37" authorId="0" shapeId="0" xr:uid="{F958C91F-377C-4825-8224-747E0F5A936E}">
      <text>
        <r>
          <rPr>
            <b/>
            <sz val="8"/>
            <color indexed="81"/>
            <rFont val="游ゴシック"/>
            <family val="3"/>
            <charset val="128"/>
            <scheme val="minor"/>
          </rPr>
          <t>参考様式20によって算出した平均利用者数を記載</t>
        </r>
      </text>
    </comment>
    <comment ref="E51" authorId="0" shapeId="0" xr:uid="{032F8A33-A3F0-4219-AA16-FBA42F04F37D}">
      <text>
        <r>
          <rPr>
            <b/>
            <sz val="8"/>
            <color indexed="81"/>
            <rFont val="游ゴシック"/>
            <family val="3"/>
            <charset val="128"/>
            <scheme val="minor"/>
          </rPr>
          <t>自動計算</t>
        </r>
      </text>
    </comment>
    <comment ref="I51" authorId="0" shapeId="0" xr:uid="{354DEF06-D3D4-4AB5-820A-7D577D7D6D0D}">
      <text>
        <r>
          <rPr>
            <b/>
            <sz val="8"/>
            <color indexed="81"/>
            <rFont val="游ゴシック"/>
            <family val="3"/>
            <charset val="128"/>
            <scheme val="minor"/>
          </rPr>
          <t>参考様式21によって算出した生活支援員の必要人数を記載</t>
        </r>
      </text>
    </comment>
    <comment ref="O51" authorId="0" shapeId="0" xr:uid="{4D37E656-E061-4D04-AF7F-764E8CC1BBF4}">
      <text>
        <r>
          <rPr>
            <b/>
            <sz val="8"/>
            <color indexed="81"/>
            <rFont val="游ゴシック"/>
            <family val="3"/>
            <charset val="128"/>
            <scheme val="minor"/>
          </rPr>
          <t>住居の数以上を記載</t>
        </r>
      </text>
    </comment>
  </commentList>
</comments>
</file>

<file path=xl/sharedStrings.xml><?xml version="1.0" encoding="utf-8"?>
<sst xmlns="http://schemas.openxmlformats.org/spreadsheetml/2006/main" count="354" uniqueCount="176">
  <si>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</si>
  <si>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</si>
  <si>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共同生活援助・日中サービス支援型</t>
    <rPh sb="0" eb="2">
      <t>キョウドウ</t>
    </rPh>
    <rPh sb="2" eb="4">
      <t>セイカツ</t>
    </rPh>
    <rPh sb="4" eb="6">
      <t>エンジョ</t>
    </rPh>
    <phoneticPr fontId="4"/>
  </si>
  <si>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</si>
  <si>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</si>
  <si>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</si>
  <si>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</si>
  <si>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４週</t>
  </si>
  <si>
    <t>夜間時間帯</t>
    <phoneticPr fontId="12"/>
  </si>
  <si>
    <t>：　　～　　：</t>
    <phoneticPr fontId="12"/>
  </si>
  <si>
    <t>(2)予定/実績の別</t>
    <rPh sb="3" eb="5">
      <t>ヨテイ</t>
    </rPh>
    <rPh sb="6" eb="8">
      <t>ジッセキ</t>
    </rPh>
    <rPh sb="9" eb="10">
      <t>ベツ</t>
    </rPh>
    <phoneticPr fontId="4"/>
  </si>
  <si>
    <t>夜間従業員勤務時間（夜勤）</t>
    <rPh sb="0" eb="2">
      <t>ヤカン</t>
    </rPh>
    <rPh sb="2" eb="5">
      <t>ジュウギョウイン</t>
    </rPh>
    <rPh sb="5" eb="7">
      <t>キンム</t>
    </rPh>
    <rPh sb="7" eb="9">
      <t>ジカン</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</si>
  <si>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</si>
  <si>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</si>
  <si>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</si>
  <si>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</si>
  <si>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</si>
  <si>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</si>
  <si>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</si>
  <si>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</si>
  <si>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</si>
  <si>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</si>
  <si>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</si>
  <si>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</si>
  <si>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</si>
  <si>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</si>
  <si>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</si>
  <si>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</si>
  <si>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</si>
  <si>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2"/>
  </si>
  <si>
    <t>管理者</t>
    <rPh sb="0" eb="3">
      <t>カンリシャ</t>
    </rPh>
    <phoneticPr fontId="12"/>
  </si>
  <si>
    <t>A</t>
  </si>
  <si>
    <t>サービス管理責任者</t>
    <rPh sb="4" eb="6">
      <t>カンリ</t>
    </rPh>
    <rPh sb="6" eb="9">
      <t>セキニンシャ</t>
    </rPh>
    <phoneticPr fontId="12"/>
  </si>
  <si>
    <t>B</t>
  </si>
  <si>
    <t>世話人</t>
    <rPh sb="0" eb="3">
      <t>セワニン</t>
    </rPh>
    <phoneticPr fontId="12"/>
  </si>
  <si>
    <t>C</t>
  </si>
  <si>
    <t>D</t>
  </si>
  <si>
    <t>合計</t>
    <rPh sb="0" eb="2">
      <t>ゴウケイ</t>
    </rPh>
    <phoneticPr fontId="4"/>
  </si>
  <si>
    <t>サービス提供時間</t>
    <rPh sb="4" eb="6">
      <t>テイキョウ</t>
    </rPh>
    <rPh sb="6" eb="8">
      <t>ジカン</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</si>
  <si>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</si>
  <si>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計</t>
    <rPh sb="0" eb="1">
      <t>ケイ</t>
    </rPh>
    <phoneticPr fontId="4"/>
  </si>
  <si>
    <t>平均利用者数</t>
    <rPh sb="0" eb="2">
      <t>ヘイキン</t>
    </rPh>
    <rPh sb="2" eb="6">
      <t>リヨウシャスウ</t>
    </rPh>
    <phoneticPr fontId="4"/>
  </si>
  <si>
    <t>個人居宅介護
利用者数平均</t>
    <rPh sb="11" eb="13">
      <t>ヘイキン</t>
    </rPh>
    <phoneticPr fontId="12"/>
  </si>
  <si>
    <t>利用者延べ数計</t>
    <rPh sb="3" eb="4">
      <t>ノ</t>
    </rPh>
    <rPh sb="6" eb="7">
      <t>ケイ</t>
    </rPh>
    <phoneticPr fontId="4"/>
  </si>
  <si>
    <t>　区分１以下の延べ利用者数</t>
    <rPh sb="1" eb="3">
      <t>クブン</t>
    </rPh>
    <rPh sb="4" eb="6">
      <t>イカ</t>
    </rPh>
    <rPh sb="7" eb="8">
      <t>ノ</t>
    </rPh>
    <rPh sb="9" eb="13">
      <t>リヨウシャスウ</t>
    </rPh>
    <phoneticPr fontId="12"/>
  </si>
  <si>
    <t>　区分２の延べ利用者数</t>
    <rPh sb="1" eb="3">
      <t>クブン</t>
    </rPh>
    <rPh sb="5" eb="6">
      <t>ノ</t>
    </rPh>
    <rPh sb="7" eb="11">
      <t>リヨウシャスウ</t>
    </rPh>
    <phoneticPr fontId="12"/>
  </si>
  <si>
    <t>　区分３の延べ利用者数</t>
    <rPh sb="1" eb="3">
      <t>クブン</t>
    </rPh>
    <rPh sb="5" eb="6">
      <t>ノ</t>
    </rPh>
    <rPh sb="7" eb="11">
      <t>リヨウシャスウ</t>
    </rPh>
    <phoneticPr fontId="12"/>
  </si>
  <si>
    <t>　区分４の延べ利用者数</t>
    <rPh sb="1" eb="3">
      <t>クブン</t>
    </rPh>
    <rPh sb="5" eb="6">
      <t>ノ</t>
    </rPh>
    <rPh sb="7" eb="11">
      <t>リヨウシャスウ</t>
    </rPh>
    <phoneticPr fontId="12"/>
  </si>
  <si>
    <t>個人居宅介護利用者数</t>
    <rPh sb="0" eb="2">
      <t>コジン</t>
    </rPh>
    <rPh sb="2" eb="4">
      <t>キョタク</t>
    </rPh>
    <rPh sb="4" eb="6">
      <t>カイゴ</t>
    </rPh>
    <rPh sb="6" eb="9">
      <t>リヨウシャ</t>
    </rPh>
    <rPh sb="9" eb="10">
      <t>スウ</t>
    </rPh>
    <phoneticPr fontId="12"/>
  </si>
  <si>
    <t>　区分５の延べ利用者数</t>
    <rPh sb="1" eb="3">
      <t>クブン</t>
    </rPh>
    <rPh sb="5" eb="6">
      <t>ノ</t>
    </rPh>
    <rPh sb="7" eb="11">
      <t>リヨウシャスウ</t>
    </rPh>
    <phoneticPr fontId="12"/>
  </si>
  <si>
    <t>　区分６の延べ利用者数</t>
    <rPh sb="1" eb="3">
      <t>クブン</t>
    </rPh>
    <rPh sb="5" eb="6">
      <t>ノ</t>
    </rPh>
    <rPh sb="7" eb="11">
      <t>リヨウシャスウ</t>
    </rPh>
    <phoneticPr fontId="12"/>
  </si>
  <si>
    <t>開所日数</t>
    <rPh sb="0" eb="2">
      <t>カイショ</t>
    </rPh>
    <rPh sb="2" eb="4">
      <t>ニッスウ</t>
    </rPh>
    <phoneticPr fontId="19"/>
  </si>
  <si>
    <t>＜人員に関する基準＞</t>
    <rPh sb="1" eb="3">
      <t>ジンイン</t>
    </rPh>
    <rPh sb="4" eb="5">
      <t>カン</t>
    </rPh>
    <rPh sb="7" eb="9">
      <t>キジュン</t>
    </rPh>
    <phoneticPr fontId="4"/>
  </si>
  <si>
    <t>区分</t>
    <rPh sb="0" eb="2">
      <t>クブン</t>
    </rPh>
    <phoneticPr fontId="19"/>
  </si>
  <si>
    <t>生活支援員</t>
  </si>
  <si>
    <t>夜間支援従事者</t>
    <rPh sb="0" eb="2">
      <t>ヤカン</t>
    </rPh>
    <rPh sb="2" eb="4">
      <t>シエン</t>
    </rPh>
    <rPh sb="4" eb="7">
      <t>ジュウジシャ</t>
    </rPh>
    <phoneticPr fontId="12"/>
  </si>
  <si>
    <t>必要な配置数</t>
    <rPh sb="0" eb="2">
      <t>ヒツヨウ</t>
    </rPh>
    <rPh sb="3" eb="6">
      <t>ハイチスウ</t>
    </rPh>
    <phoneticPr fontId="19"/>
  </si>
  <si>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</si>
  <si>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19"/>
  </si>
  <si>
    <t>兼務</t>
    <rPh sb="0" eb="2">
      <t>ケンム</t>
    </rPh>
    <phoneticPr fontId="19"/>
  </si>
  <si>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</si>
  <si>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</si>
  <si>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</si>
  <si>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</si>
  <si>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</si>
  <si>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</si>
  <si>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</si>
  <si>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</si>
  <si>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</si>
  <si>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</si>
  <si>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</si>
  <si>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</si>
  <si>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</si>
  <si>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</si>
  <si>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</si>
  <si>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</si>
  <si>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</si>
  <si>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</si>
  <si>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</si>
  <si>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</si>
  <si>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</si>
  <si>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</si>
  <si>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保有資格を全て記入するのではなく、人員基準・加配加算上、求められる資格等を入力してください。</t>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</si>
  <si>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</si>
  <si>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</si>
  <si>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</si>
  <si>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</si>
  <si>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</si>
  <si>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</si>
  <si>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</si>
  <si>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</si>
  <si>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</si>
  <si>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</si>
  <si>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</si>
  <si>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</si>
  <si>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</si>
  <si>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</si>
  <si>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2"/>
  </si>
  <si>
    <t>職種①</t>
    <rPh sb="0" eb="2">
      <t>ショクシュ</t>
    </rPh>
    <phoneticPr fontId="12"/>
  </si>
  <si>
    <t>職種②</t>
    <rPh sb="0" eb="2">
      <t>ショクシュ</t>
    </rPh>
    <phoneticPr fontId="12"/>
  </si>
  <si>
    <t>職種③</t>
    <rPh sb="0" eb="2">
      <t>ショクシュ</t>
    </rPh>
    <phoneticPr fontId="12"/>
  </si>
  <si>
    <t>職種④</t>
    <rPh sb="0" eb="2">
      <t>ショクシュ</t>
    </rPh>
    <phoneticPr fontId="12"/>
  </si>
  <si>
    <t>職種⑤</t>
    <rPh sb="0" eb="2">
      <t>ショクシュ</t>
    </rPh>
    <phoneticPr fontId="12"/>
  </si>
  <si>
    <t>職種⑥</t>
    <rPh sb="0" eb="2">
      <t>ショクシュ</t>
    </rPh>
    <phoneticPr fontId="12"/>
  </si>
  <si>
    <t>職種⑦</t>
    <rPh sb="0" eb="2">
      <t>ショクシュ</t>
    </rPh>
    <phoneticPr fontId="12"/>
  </si>
  <si>
    <t>職種⑧</t>
    <rPh sb="0" eb="2">
      <t>ショクシュ</t>
    </rPh>
    <phoneticPr fontId="12"/>
  </si>
  <si>
    <t>職種⑨</t>
    <phoneticPr fontId="12"/>
  </si>
  <si>
    <t>職種⑩</t>
    <phoneticPr fontId="12"/>
  </si>
  <si>
    <t>居宅介護</t>
    <phoneticPr fontId="4"/>
  </si>
  <si>
    <t>サービス提供責任者</t>
    <rPh sb="4" eb="6">
      <t>テイキョウ</t>
    </rPh>
    <rPh sb="6" eb="9">
      <t>セキニンシャ</t>
    </rPh>
    <phoneticPr fontId="12"/>
  </si>
  <si>
    <t>従業者</t>
    <rPh sb="0" eb="3">
      <t>ジュウギョウシャ</t>
    </rPh>
    <phoneticPr fontId="12"/>
  </si>
  <si>
    <t>重度訪問介護</t>
    <rPh sb="0" eb="2">
      <t>ジュウド</t>
    </rPh>
    <rPh sb="2" eb="4">
      <t>ホウモン</t>
    </rPh>
    <rPh sb="4" eb="6">
      <t>カイゴ</t>
    </rPh>
    <phoneticPr fontId="12"/>
  </si>
  <si>
    <t>同行援護</t>
    <rPh sb="0" eb="2">
      <t>ドウコウ</t>
    </rPh>
    <rPh sb="2" eb="4">
      <t>エンゴ</t>
    </rPh>
    <phoneticPr fontId="12"/>
  </si>
  <si>
    <t>行動援護</t>
    <rPh sb="0" eb="4">
      <t>コウドウエンゴ</t>
    </rPh>
    <phoneticPr fontId="12"/>
  </si>
  <si>
    <t>療養介護</t>
    <rPh sb="0" eb="2">
      <t>リョウヨウ</t>
    </rPh>
    <rPh sb="2" eb="4">
      <t>カイゴ</t>
    </rPh>
    <phoneticPr fontId="4"/>
  </si>
  <si>
    <t>医師</t>
    <rPh sb="0" eb="2">
      <t>イシ</t>
    </rPh>
    <phoneticPr fontId="12"/>
  </si>
  <si>
    <t>看護職員</t>
    <rPh sb="0" eb="4">
      <t>カンゴショクイン</t>
    </rPh>
    <phoneticPr fontId="12"/>
  </si>
  <si>
    <t>生活支援員</t>
    <rPh sb="0" eb="5">
      <t>セイカツシエンイン</t>
    </rPh>
    <phoneticPr fontId="12"/>
  </si>
  <si>
    <t>生活介護</t>
    <rPh sb="0" eb="2">
      <t>セイカツ</t>
    </rPh>
    <rPh sb="2" eb="4">
      <t>カイゴ</t>
    </rPh>
    <phoneticPr fontId="4"/>
  </si>
  <si>
    <t>理学療法士</t>
    <rPh sb="0" eb="5">
      <t>リガクリョウホウシ</t>
    </rPh>
    <phoneticPr fontId="12"/>
  </si>
  <si>
    <t>作業療法士</t>
    <rPh sb="0" eb="5">
      <t>サギョウリョウホウシ</t>
    </rPh>
    <phoneticPr fontId="12"/>
  </si>
  <si>
    <t>言語聴覚士</t>
    <rPh sb="0" eb="2">
      <t>ゲンゴ</t>
    </rPh>
    <rPh sb="2" eb="5">
      <t>チョウカクシ</t>
    </rPh>
    <phoneticPr fontId="12"/>
  </si>
  <si>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</si>
  <si>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</si>
  <si>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</si>
  <si>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</si>
  <si>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</si>
  <si>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夜間支援従事者</t>
    <rPh sb="0" eb="7">
      <t>ヤカンシエンジュウジシャ</t>
    </rPh>
    <phoneticPr fontId="12"/>
  </si>
  <si>
    <t>共同生活援助・外部サービス利用型</t>
    <rPh sb="0" eb="2">
      <t>キョウドウ</t>
    </rPh>
    <rPh sb="2" eb="4">
      <t>セイカツ</t>
    </rPh>
    <rPh sb="4" eb="6">
      <t>エンジョ</t>
    </rPh>
    <phoneticPr fontId="4"/>
  </si>
  <si>
    <t>障害者支援施設</t>
    <rPh sb="0" eb="3">
      <t>ショウガイシャ</t>
    </rPh>
    <rPh sb="3" eb="5">
      <t>シエン</t>
    </rPh>
    <rPh sb="5" eb="7">
      <t>シセツ</t>
    </rPh>
    <phoneticPr fontId="4"/>
  </si>
  <si>
    <t>就労支援員</t>
    <rPh sb="0" eb="2">
      <t>シュウロウ</t>
    </rPh>
    <rPh sb="2" eb="5">
      <t>シエンイン</t>
    </rPh>
    <phoneticPr fontId="12"/>
  </si>
  <si>
    <t>職業指導員</t>
    <rPh sb="0" eb="2">
      <t>ショクギョウ</t>
    </rPh>
    <rPh sb="2" eb="4">
      <t>シドウ</t>
    </rPh>
    <rPh sb="4" eb="5">
      <t>イン</t>
    </rPh>
    <phoneticPr fontId="12"/>
  </si>
  <si>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</si>
  <si>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</si>
  <si>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12"/>
  </si>
  <si>
    <t>就労選択支援</t>
    <rPh sb="0" eb="2">
      <t>シュウロウ</t>
    </rPh>
    <rPh sb="2" eb="4">
      <t>センタク</t>
    </rPh>
    <rPh sb="4" eb="6">
      <t>シエン</t>
    </rPh>
    <phoneticPr fontId="12"/>
  </si>
  <si>
    <t>就労選択支援員</t>
    <rPh sb="0" eb="2">
      <t>シュウロウ</t>
    </rPh>
    <rPh sb="2" eb="4">
      <t>センタク</t>
    </rPh>
    <rPh sb="4" eb="7">
      <t>シエンイン</t>
    </rPh>
    <phoneticPr fontId="12"/>
  </si>
  <si>
    <t>就労移行支援</t>
    <rPh sb="0" eb="2">
      <t>シュウロウ</t>
    </rPh>
    <rPh sb="2" eb="4">
      <t>イコウ</t>
    </rPh>
    <rPh sb="4" eb="6">
      <t>シエン</t>
    </rPh>
    <phoneticPr fontId="4"/>
  </si>
  <si>
    <t>就労支援員</t>
    <rPh sb="0" eb="5">
      <t>シュウロウシエンイン</t>
    </rPh>
    <phoneticPr fontId="12"/>
  </si>
  <si>
    <t>職業指導員</t>
    <rPh sb="0" eb="4">
      <t>ショクギョウシドウ</t>
    </rPh>
    <rPh sb="4" eb="5">
      <t>イン</t>
    </rPh>
    <phoneticPr fontId="12"/>
  </si>
  <si>
    <t>生活支援員</t>
    <rPh sb="0" eb="2">
      <t>セイカツ</t>
    </rPh>
    <rPh sb="2" eb="5">
      <t>シエンイン</t>
    </rPh>
    <phoneticPr fontId="12"/>
  </si>
  <si>
    <t>職業指導員（施設外）</t>
    <rPh sb="0" eb="4">
      <t>ショクギョウシドウ</t>
    </rPh>
    <rPh sb="4" eb="5">
      <t>イン</t>
    </rPh>
    <rPh sb="6" eb="8">
      <t>シセツ</t>
    </rPh>
    <rPh sb="8" eb="9">
      <t>ガイ</t>
    </rPh>
    <phoneticPr fontId="12"/>
  </si>
  <si>
    <t>生活支援員（施設外）</t>
    <rPh sb="0" eb="2">
      <t>セイカツ</t>
    </rPh>
    <rPh sb="2" eb="5">
      <t>シエンイン</t>
    </rPh>
    <rPh sb="6" eb="9">
      <t>シセツガイ</t>
    </rPh>
    <phoneticPr fontId="12"/>
  </si>
  <si>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</si>
  <si>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</si>
  <si>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</si>
  <si>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</si>
  <si>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相談支援専門員</t>
    <rPh sb="0" eb="7">
      <t>ソウダンシエンセンモンイン</t>
    </rPh>
    <phoneticPr fontId="12"/>
  </si>
  <si>
    <t>相談支援員</t>
    <rPh sb="0" eb="2">
      <t>ソウダン</t>
    </rPh>
    <rPh sb="2" eb="5">
      <t>シエンイン</t>
    </rPh>
    <phoneticPr fontId="12"/>
  </si>
  <si>
    <t>就労定着支援</t>
    <rPh sb="0" eb="2">
      <t>シュウロウ</t>
    </rPh>
    <rPh sb="2" eb="4">
      <t>テイチャク</t>
    </rPh>
    <rPh sb="4" eb="6">
      <t>シエン</t>
    </rPh>
    <phoneticPr fontId="4"/>
  </si>
  <si>
    <t>就労定着支援員</t>
    <rPh sb="0" eb="2">
      <t>シュウロウ</t>
    </rPh>
    <rPh sb="2" eb="7">
      <t>テイチャクシエンイン</t>
    </rPh>
    <phoneticPr fontId="12"/>
  </si>
  <si>
    <t>自立生活援助</t>
    <rPh sb="0" eb="2">
      <t>ジリツ</t>
    </rPh>
    <rPh sb="2" eb="4">
      <t>セイカツ</t>
    </rPh>
    <rPh sb="4" eb="6">
      <t>エンジョ</t>
    </rPh>
    <phoneticPr fontId="4"/>
  </si>
  <si>
    <t>地域生活支援員</t>
    <rPh sb="0" eb="7">
      <t>チイキセイカツシエンイン</t>
    </rPh>
    <phoneticPr fontId="12"/>
  </si>
  <si>
    <t>児童発達支援</t>
    <phoneticPr fontId="9"/>
  </si>
  <si>
    <t>児童発達支援管理責任者</t>
    <rPh sb="0" eb="2">
      <t>ジドウ</t>
    </rPh>
    <rPh sb="2" eb="6">
      <t>ハッタツシエン</t>
    </rPh>
    <rPh sb="6" eb="8">
      <t>カンリ</t>
    </rPh>
    <rPh sb="8" eb="11">
      <t>セキニンシャ</t>
    </rPh>
    <phoneticPr fontId="12"/>
  </si>
  <si>
    <t>児童指導員</t>
    <rPh sb="0" eb="2">
      <t>ジドウ</t>
    </rPh>
    <rPh sb="2" eb="5">
      <t>シドウイン</t>
    </rPh>
    <phoneticPr fontId="12"/>
  </si>
  <si>
    <t>保育士</t>
    <rPh sb="0" eb="3">
      <t>ホイクシ</t>
    </rPh>
    <phoneticPr fontId="12"/>
  </si>
  <si>
    <t>機能訓練担当職員</t>
    <rPh sb="0" eb="4">
      <t>キノウクンレン</t>
    </rPh>
    <rPh sb="4" eb="6">
      <t>タントウ</t>
    </rPh>
    <rPh sb="6" eb="8">
      <t>ショクイン</t>
    </rPh>
    <phoneticPr fontId="12"/>
  </si>
  <si>
    <t>その他職員</t>
    <rPh sb="2" eb="3">
      <t>タ</t>
    </rPh>
    <rPh sb="3" eb="5">
      <t>ショクイン</t>
    </rPh>
    <phoneticPr fontId="12"/>
  </si>
  <si>
    <t>放課後等デイサービス</t>
    <rPh sb="0" eb="4">
      <t>ホウカゴトウ</t>
    </rPh>
    <phoneticPr fontId="9"/>
  </si>
  <si>
    <t>児童発達支援・放課後等デイサービス</t>
    <rPh sb="0" eb="2">
      <t>ジドウ</t>
    </rPh>
    <rPh sb="2" eb="4">
      <t>ハッタツ</t>
    </rPh>
    <rPh sb="4" eb="6">
      <t>シエン</t>
    </rPh>
    <rPh sb="7" eb="11">
      <t>ホウカゴトウ</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</si>
  <si>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2"/>
  </si>
  <si>
    <t>嘱託医</t>
    <rPh sb="0" eb="2">
      <t>ショクタク</t>
    </rPh>
    <phoneticPr fontId="12"/>
  </si>
  <si>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2"/>
  </si>
  <si>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2"/>
  </si>
  <si>
    <t>児童発達支援・児童発達支援センターであるもの</t>
    <rPh sb="0" eb="6">
      <t>ジドウハッタツシエン</t>
    </rPh>
    <rPh sb="7" eb="11">
      <t>ジドウハッタツ</t>
    </rPh>
    <rPh sb="11" eb="13">
      <t>シエン</t>
    </rPh>
    <phoneticPr fontId="12"/>
  </si>
  <si>
    <t>栄養士</t>
    <rPh sb="0" eb="3">
      <t>エイヨウシ</t>
    </rPh>
    <phoneticPr fontId="12"/>
  </si>
  <si>
    <t>調理員</t>
    <rPh sb="0" eb="3">
      <t>チョウリイン</t>
    </rPh>
    <phoneticPr fontId="12"/>
  </si>
  <si>
    <t>保育所等訪問支援</t>
    <rPh sb="0" eb="3">
      <t>ホイクショ</t>
    </rPh>
    <rPh sb="3" eb="4">
      <t>トウ</t>
    </rPh>
    <rPh sb="4" eb="6">
      <t>ホウモン</t>
    </rPh>
    <rPh sb="6" eb="8">
      <t>シエン</t>
    </rPh>
    <phoneticPr fontId="9"/>
  </si>
  <si>
    <t>訪問支援員</t>
    <rPh sb="0" eb="2">
      <t>ホウモン</t>
    </rPh>
    <rPh sb="2" eb="5">
      <t>シエンイン</t>
    </rPh>
    <phoneticPr fontId="12"/>
  </si>
  <si>
    <t>居宅訪問型児童発達支援</t>
    <rPh sb="0" eb="2">
      <t>キョタク</t>
    </rPh>
    <rPh sb="2" eb="4">
      <t>ホウモン</t>
    </rPh>
    <rPh sb="4" eb="5">
      <t>ガタ</t>
    </rPh>
    <rPh sb="5" eb="7">
      <t>ジドウ</t>
    </rPh>
    <rPh sb="7" eb="9">
      <t>ハッタツ</t>
    </rPh>
    <rPh sb="9" eb="11">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</si>
  <si>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</si>
  <si>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2"/>
  </si>
  <si>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</si>
  <si>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2"/>
  </si>
  <si>
    <t>職業指導員</t>
    <rPh sb="0" eb="5">
      <t>ショクギョウシドウイン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</si>
</sst>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29" x14ac:knownFonts="1">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6"/>
      <name val="游ゴシック"/>
      <family val="3"/>
      <charset val="128"/>
    </font>
    <font>
      <sz val="9.5"/>
      <name val="ＭＳ ゴシック"/>
      <family val="3"/>
      <charset val="128"/>
    </font>
    <font>
      <sz val="9"/>
      <name val="ＭＳ ゴシック"/>
      <family val="3"/>
      <charset val="128"/>
    </font>
    <font>
      <sz val="8"/>
      <color rgb="FFC00000"/>
      <name val="ＭＳ ゴシック"/>
      <family val="3"/>
      <charset val="128"/>
    </font>
    <font>
      <sz val="11"/>
      <color rgb="FFFF0000"/>
      <name val="游ゴシック"/>
      <family val="3"/>
      <charset val="128"/>
      <scheme val="minor"/>
    </font>
    <font>
      <sz val="12"/>
      <color rgb="FFFF0000"/>
      <name val="ＭＳ ゴシック"/>
      <family val="3"/>
      <charset val="128"/>
    </font>
    <font>
      <sz val="8"/>
      <name val="ＭＳ ゴシック"/>
      <family val="3"/>
      <charset val="128"/>
    </font>
    <font>
      <sz val="6"/>
      <name val="ＭＳ ゴシック"/>
      <family val="3"/>
      <charset val="128"/>
    </font>
    <font>
      <sz val="11"/>
      <name val="游ゴシック"/>
      <family val="3"/>
      <charset val="128"/>
      <scheme val="minor"/>
    </font>
    <font>
      <sz val="9"/>
      <color theme="1"/>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6"/>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s>
  <cellStyleXfs count="3">
    <xf numFmtId="0" fontId="0" fillId="0" borderId="0">
      <alignment vertical="center"/>
    </xf>
    <xf numFmtId="0" fontId="1" fillId="0" borderId="0">
      <alignment vertical="center"/>
    </xf>
    <xf numFmtId="0" fontId="11" fillId="0" borderId="0">
      <alignment vertical="center"/>
    </xf>
  </cellStyleXfs>
  <cellXfs count="125">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5" borderId="1" xfId="0" applyFont="1" applyFill="1" applyBorder="1">
      <alignment vertical="center"/>
    </xf>
    <xf numFmtId="0" fontId="14" fillId="0" borderId="0" xfId="1" applyFont="1" applyAlignment="1">
      <alignment horizontal="center" vertical="center"/>
    </xf>
    <xf numFmtId="176" fontId="14" fillId="0" borderId="1" xfId="1" applyNumberFormat="1" applyFont="1" applyBorder="1">
      <alignment vertical="center"/>
    </xf>
    <xf numFmtId="177" fontId="14" fillId="0" borderId="1" xfId="1" applyNumberFormat="1" applyFont="1" applyBorder="1">
      <alignment vertical="center"/>
    </xf>
    <xf numFmtId="0" fontId="7" fillId="0" borderId="1" xfId="1" applyFont="1" applyBorder="1">
      <alignment vertical="center"/>
    </xf>
    <xf numFmtId="0" fontId="14" fillId="2" borderId="1" xfId="1" applyFont="1" applyFill="1" applyBorder="1" applyAlignment="1">
      <alignment horizontal="left" vertical="center" shrinkToFit="1"/>
    </xf>
    <xf numFmtId="0" fontId="14" fillId="2" borderId="3" xfId="1" applyFont="1" applyFill="1" applyBorder="1" applyAlignment="1">
      <alignment horizontal="center" vertical="center" shrinkToFit="1"/>
    </xf>
    <xf numFmtId="0" fontId="14" fillId="4" borderId="1" xfId="1" applyFont="1" applyFill="1" applyBorder="1" applyAlignment="1">
      <alignment vertical="center" shrinkToFit="1"/>
    </xf>
    <xf numFmtId="0" fontId="14" fillId="4" borderId="3" xfId="1" applyFont="1" applyFill="1" applyBorder="1" applyAlignment="1">
      <alignment vertical="center" shrinkToFit="1"/>
    </xf>
    <xf numFmtId="0" fontId="14" fillId="3" borderId="1" xfId="1" applyFont="1" applyFill="1" applyBorder="1" applyAlignment="1">
      <alignment horizontal="right" vertical="center" shrinkToFit="1"/>
    </xf>
    <xf numFmtId="0" fontId="14" fillId="0" borderId="4" xfId="1" applyFont="1" applyBorder="1" applyAlignment="1">
      <alignment horizontal="right" vertical="center" shrinkToFit="1"/>
    </xf>
    <xf numFmtId="178" fontId="14" fillId="0" borderId="1" xfId="1" applyNumberFormat="1" applyFont="1" applyBorder="1" applyAlignment="1">
      <alignment horizontal="right" vertical="center" shrinkToFit="1"/>
    </xf>
    <xf numFmtId="0" fontId="14" fillId="0" borderId="1" xfId="1" applyFont="1" applyBorder="1" applyAlignment="1">
      <alignment horizontal="right" vertical="center" shrinkToFit="1"/>
    </xf>
    <xf numFmtId="0" fontId="14" fillId="3" borderId="9" xfId="1" applyFont="1" applyFill="1" applyBorder="1" applyAlignment="1">
      <alignment horizontal="right" vertical="center" shrinkToFit="1"/>
    </xf>
    <xf numFmtId="0" fontId="14" fillId="0" borderId="10" xfId="1" applyFont="1" applyBorder="1" applyAlignment="1">
      <alignment horizontal="right" vertical="center" shrinkToFit="1"/>
    </xf>
    <xf numFmtId="0" fontId="14" fillId="0" borderId="0" xfId="1" applyFont="1">
      <alignment vertical="center"/>
    </xf>
    <xf numFmtId="179" fontId="14" fillId="0" borderId="1" xfId="1" applyNumberFormat="1" applyFont="1" applyBorder="1" applyAlignment="1">
      <alignment horizontal="center" vertical="center"/>
    </xf>
    <xf numFmtId="0" fontId="14" fillId="0" borderId="1" xfId="1" applyFont="1" applyBorder="1" applyAlignment="1">
      <alignment horizontal="center" vertical="center" wrapText="1"/>
    </xf>
    <xf numFmtId="0" fontId="14" fillId="0" borderId="1" xfId="1" applyFont="1" applyBorder="1">
      <alignment vertical="center"/>
    </xf>
    <xf numFmtId="178" fontId="14" fillId="0" borderId="1" xfId="1" applyNumberFormat="1" applyFont="1" applyBorder="1" applyAlignment="1">
      <alignment horizontal="center" vertical="center"/>
    </xf>
    <xf numFmtId="0" fontId="14" fillId="0" borderId="3" xfId="1" applyFont="1" applyBorder="1" applyAlignment="1">
      <alignment horizontal="left" vertical="center"/>
    </xf>
    <xf numFmtId="0" fontId="14" fillId="0" borderId="5" xfId="1" applyFont="1" applyBorder="1" applyAlignment="1">
      <alignment horizontal="left" vertical="center"/>
    </xf>
    <xf numFmtId="0" fontId="14" fillId="0" borderId="4" xfId="1" applyFont="1" applyBorder="1" applyAlignment="1">
      <alignment horizontal="left" vertical="center"/>
    </xf>
    <xf numFmtId="0" fontId="14" fillId="3" borderId="1" xfId="1" applyFont="1" applyFill="1" applyBorder="1" applyAlignment="1">
      <alignment horizontal="right" vertical="center"/>
    </xf>
    <xf numFmtId="0" fontId="16" fillId="0" borderId="0" xfId="0" applyFont="1">
      <alignment vertical="center"/>
    </xf>
    <xf numFmtId="0" fontId="17" fillId="0" borderId="0" xfId="1" applyFont="1">
      <alignment vertical="center"/>
    </xf>
    <xf numFmtId="0" fontId="14" fillId="0" borderId="8" xfId="1" applyFont="1" applyBorder="1" applyAlignment="1">
      <alignment vertical="center" wrapText="1"/>
    </xf>
    <xf numFmtId="0" fontId="14" fillId="0" borderId="9" xfId="1" applyFont="1" applyBorder="1" applyAlignment="1">
      <alignment vertical="center" wrapText="1"/>
    </xf>
    <xf numFmtId="178" fontId="14" fillId="0" borderId="14" xfId="1" applyNumberFormat="1" applyFont="1" applyBorder="1">
      <alignment vertical="center"/>
    </xf>
    <xf numFmtId="0" fontId="14" fillId="0" borderId="0" xfId="1" applyFont="1" applyAlignment="1">
      <alignment horizontal="left" vertical="center"/>
    </xf>
    <xf numFmtId="0" fontId="20" fillId="0" borderId="0" xfId="0" applyFont="1">
      <alignment vertical="center"/>
    </xf>
    <xf numFmtId="0" fontId="18" fillId="0" borderId="0" xfId="1" applyFont="1">
      <alignment vertical="center"/>
    </xf>
    <xf numFmtId="0" fontId="14" fillId="0" borderId="3" xfId="2" applyFont="1" applyBorder="1" applyAlignment="1">
      <alignment horizontal="center" vertical="center"/>
    </xf>
    <xf numFmtId="0" fontId="14" fillId="0" borderId="1" xfId="2" applyFont="1" applyBorder="1" applyAlignment="1">
      <alignment horizontal="center" vertical="center"/>
    </xf>
    <xf numFmtId="0" fontId="14" fillId="0" borderId="1" xfId="1" applyFont="1" applyBorder="1" applyAlignment="1">
      <alignment horizontal="center" vertical="center"/>
    </xf>
    <xf numFmtId="0" fontId="22" fillId="0" borderId="0" xfId="2" applyFont="1" applyAlignment="1">
      <alignment horizontal="center" vertical="center"/>
    </xf>
    <xf numFmtId="0" fontId="7" fillId="0" borderId="0" xfId="2" applyFont="1" applyAlignment="1">
      <alignment horizontal="center" vertical="center"/>
    </xf>
    <xf numFmtId="0" fontId="23" fillId="0" borderId="0" xfId="1" applyFont="1" applyAlignment="1">
      <alignment horizontal="center" vertical="center"/>
    </xf>
    <xf numFmtId="0" fontId="23" fillId="0" borderId="0" xfId="2" applyFont="1" applyAlignment="1">
      <alignment horizontal="center" vertical="center"/>
    </xf>
    <xf numFmtId="0" fontId="23" fillId="0" borderId="0" xfId="1" applyFont="1">
      <alignment vertical="center"/>
    </xf>
    <xf numFmtId="0" fontId="22" fillId="0" borderId="0" xfId="1" applyFont="1">
      <alignment vertical="center"/>
    </xf>
    <xf numFmtId="0" fontId="22" fillId="0" borderId="0" xfId="1" applyFont="1" applyAlignment="1">
      <alignment horizontal="center" vertical="center"/>
    </xf>
    <xf numFmtId="0" fontId="14" fillId="0" borderId="0" xfId="1" applyFont="1" applyAlignment="1">
      <alignment vertical="center" textRotation="255" shrinkToFit="1"/>
    </xf>
    <xf numFmtId="0" fontId="14" fillId="0" borderId="1" xfId="1" applyFont="1" applyBorder="1" applyAlignment="1">
      <alignment vertical="center" textRotation="255" shrinkToFit="1"/>
    </xf>
    <xf numFmtId="0" fontId="0" fillId="0" borderId="0" xfId="0" applyAlignment="1">
      <alignment vertical="center" shrinkToFit="1"/>
    </xf>
    <xf numFmtId="0" fontId="20" fillId="0" borderId="0" xfId="0" applyFont="1" applyAlignment="1">
      <alignment vertical="center" shrinkToFit="1"/>
    </xf>
    <xf numFmtId="0" fontId="14" fillId="0" borderId="1" xfId="1" applyFont="1" applyBorder="1">
      <alignment vertical="center"/>
    </xf>
    <xf numFmtId="0" fontId="14" fillId="0" borderId="3"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1" xfId="1" applyFont="1" applyBorder="1" applyAlignment="1">
      <alignment horizontal="center" vertical="center"/>
    </xf>
    <xf numFmtId="0" fontId="14"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1" fontId="14" fillId="0" borderId="3" xfId="2" applyNumberFormat="1" applyFont="1" applyBorder="1" applyAlignment="1">
      <alignment horizontal="center" vertical="center" wrapText="1"/>
    </xf>
    <xf numFmtId="1" fontId="14" fillId="0" borderId="5" xfId="2" applyNumberFormat="1" applyFont="1" applyBorder="1" applyAlignment="1">
      <alignment horizontal="center" vertical="center" wrapText="1"/>
    </xf>
    <xf numFmtId="1" fontId="14" fillId="0" borderId="4" xfId="2" applyNumberFormat="1" applyFont="1" applyBorder="1" applyAlignment="1">
      <alignment horizontal="center" vertical="center" wrapText="1"/>
    </xf>
    <xf numFmtId="0" fontId="14" fillId="0" borderId="1" xfId="2" applyFont="1" applyBorder="1" applyAlignment="1">
      <alignment horizontal="center" vertical="center" wrapText="1"/>
    </xf>
    <xf numFmtId="0" fontId="14" fillId="0" borderId="1" xfId="2" applyFont="1" applyBorder="1" applyAlignment="1">
      <alignment horizontal="center" vertical="center"/>
    </xf>
    <xf numFmtId="0" fontId="14" fillId="0" borderId="1" xfId="1" applyFont="1" applyBorder="1" applyAlignment="1">
      <alignment horizontal="center" vertical="center" wrapText="1"/>
    </xf>
    <xf numFmtId="0" fontId="14" fillId="0" borderId="1" xfId="1" applyFont="1" applyBorder="1" applyAlignment="1">
      <alignment horizontal="right" vertical="center"/>
    </xf>
    <xf numFmtId="178" fontId="21" fillId="0" borderId="1" xfId="0" quotePrefix="1" applyNumberFormat="1" applyFont="1" applyBorder="1">
      <alignment vertical="center"/>
    </xf>
    <xf numFmtId="178" fontId="21" fillId="0" borderId="1" xfId="0" applyNumberFormat="1" applyFont="1" applyBorder="1">
      <alignment vertical="center"/>
    </xf>
    <xf numFmtId="0" fontId="20" fillId="0" borderId="1" xfId="0" applyFont="1" applyBorder="1" applyAlignment="1">
      <alignment horizontal="right"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14" fillId="3" borderId="1" xfId="1" applyFont="1" applyFill="1" applyBorder="1" applyAlignment="1">
      <alignment horizontal="right" vertical="center"/>
    </xf>
    <xf numFmtId="0" fontId="14" fillId="0" borderId="1" xfId="1" applyFont="1" applyBorder="1" applyAlignment="1">
      <alignment horizontal="left" vertical="center"/>
    </xf>
    <xf numFmtId="0" fontId="14" fillId="3" borderId="3" xfId="1" applyFont="1" applyFill="1" applyBorder="1" applyAlignment="1">
      <alignment horizontal="right" vertical="center"/>
    </xf>
    <xf numFmtId="0" fontId="14" fillId="3" borderId="5" xfId="1" applyFont="1" applyFill="1" applyBorder="1" applyAlignment="1">
      <alignment horizontal="right" vertical="center"/>
    </xf>
    <xf numFmtId="0" fontId="14" fillId="3" borderId="4" xfId="1" applyFont="1" applyFill="1" applyBorder="1" applyAlignment="1">
      <alignment horizontal="right" vertical="center"/>
    </xf>
    <xf numFmtId="178" fontId="14" fillId="0" borderId="3" xfId="1" applyNumberFormat="1" applyFont="1" applyBorder="1" applyAlignment="1">
      <alignment horizontal="center" vertical="center"/>
    </xf>
    <xf numFmtId="178" fontId="14" fillId="0" borderId="5" xfId="1" applyNumberFormat="1" applyFont="1" applyBorder="1" applyAlignment="1">
      <alignment horizontal="center" vertical="center"/>
    </xf>
    <xf numFmtId="178" fontId="14" fillId="0" borderId="13" xfId="1" applyNumberFormat="1" applyFont="1" applyBorder="1" applyAlignment="1">
      <alignment horizontal="center" vertical="center"/>
    </xf>
    <xf numFmtId="178" fontId="14" fillId="0" borderId="9" xfId="1" applyNumberFormat="1" applyFont="1" applyBorder="1" applyAlignment="1">
      <alignment horizontal="center" vertical="center"/>
    </xf>
    <xf numFmtId="0" fontId="18" fillId="0" borderId="3" xfId="1" applyFont="1" applyBorder="1" applyAlignment="1">
      <alignment horizontal="center" vertical="center" wrapText="1"/>
    </xf>
    <xf numFmtId="0" fontId="18" fillId="0" borderId="4" xfId="1" applyFont="1" applyBorder="1" applyAlignment="1">
      <alignment horizontal="center" vertical="center" wrapText="1"/>
    </xf>
    <xf numFmtId="0" fontId="14" fillId="0" borderId="6" xfId="1" applyFont="1" applyBorder="1" applyAlignment="1">
      <alignment horizontal="left" vertical="center" wrapText="1"/>
    </xf>
    <xf numFmtId="0" fontId="14" fillId="0" borderId="5" xfId="1" applyFont="1" applyBorder="1" applyAlignment="1">
      <alignment horizontal="left" vertical="center"/>
    </xf>
    <xf numFmtId="0" fontId="14" fillId="0" borderId="4" xfId="1" applyFont="1" applyBorder="1" applyAlignment="1">
      <alignment horizontal="left" vertical="center"/>
    </xf>
    <xf numFmtId="0" fontId="14" fillId="0" borderId="3" xfId="1" applyFont="1" applyBorder="1">
      <alignment vertical="center"/>
    </xf>
    <xf numFmtId="0" fontId="14" fillId="0" borderId="5" xfId="1" applyFont="1" applyBorder="1">
      <alignment vertical="center"/>
    </xf>
    <xf numFmtId="0" fontId="14" fillId="0" borderId="4" xfId="1" applyFont="1" applyBorder="1">
      <alignment vertical="center"/>
    </xf>
    <xf numFmtId="178" fontId="14" fillId="0" borderId="3" xfId="1" applyNumberFormat="1" applyFont="1" applyBorder="1" applyAlignment="1">
      <alignment horizontal="center" vertical="center" wrapText="1"/>
    </xf>
    <xf numFmtId="178" fontId="14" fillId="0" borderId="4" xfId="1" applyNumberFormat="1" applyFont="1" applyBorder="1" applyAlignment="1">
      <alignment horizontal="center" vertical="center" wrapText="1"/>
    </xf>
    <xf numFmtId="179" fontId="14" fillId="0" borderId="1" xfId="1" applyNumberFormat="1" applyFont="1" applyBorder="1" applyAlignment="1">
      <alignment horizontal="center" vertical="center"/>
    </xf>
    <xf numFmtId="0" fontId="7" fillId="4" borderId="1" xfId="1" applyFont="1" applyFill="1" applyBorder="1" applyAlignment="1">
      <alignment vertical="center" shrinkToFit="1"/>
    </xf>
    <xf numFmtId="0" fontId="14" fillId="0" borderId="3" xfId="1" applyFont="1" applyBorder="1" applyAlignment="1">
      <alignment horizontal="center" vertical="center"/>
    </xf>
    <xf numFmtId="0" fontId="14" fillId="0" borderId="5" xfId="1" applyFont="1" applyBorder="1" applyAlignment="1">
      <alignment horizontal="center" vertical="center"/>
    </xf>
    <xf numFmtId="0" fontId="7" fillId="0" borderId="1" xfId="1" applyFont="1" applyBorder="1">
      <alignment vertical="center"/>
    </xf>
    <xf numFmtId="0" fontId="14" fillId="0" borderId="4" xfId="1" applyFont="1" applyBorder="1" applyAlignment="1">
      <alignment horizontal="center" vertical="center" wrapText="1"/>
    </xf>
    <xf numFmtId="0" fontId="7" fillId="0" borderId="1" xfId="1" applyFont="1" applyBorder="1" applyAlignment="1">
      <alignment horizontal="center" vertical="center" wrapText="1"/>
    </xf>
    <xf numFmtId="0" fontId="14" fillId="0" borderId="6" xfId="1" applyFont="1" applyBorder="1" applyAlignment="1">
      <alignment horizontal="center" vertical="center"/>
    </xf>
    <xf numFmtId="0" fontId="14" fillId="0" borderId="7" xfId="1" applyFont="1" applyBorder="1" applyAlignment="1">
      <alignment horizontal="center" vertical="center"/>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49" fontId="14" fillId="0" borderId="1" xfId="1" applyNumberFormat="1" applyFont="1" applyBorder="1" applyAlignment="1">
      <alignment horizontal="center" vertical="center"/>
    </xf>
    <xf numFmtId="0" fontId="15" fillId="0" borderId="7" xfId="1" applyFont="1" applyBorder="1" applyAlignment="1">
      <alignment horizontal="center" vertical="center" wrapText="1"/>
    </xf>
    <xf numFmtId="0" fontId="15" fillId="0" borderId="8" xfId="1" applyFont="1" applyBorder="1" applyAlignment="1">
      <alignment horizontal="center" vertical="center" wrapText="1"/>
    </xf>
    <xf numFmtId="0" fontId="7" fillId="2" borderId="1" xfId="1" applyFont="1" applyFill="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3" fillId="0" borderId="3" xfId="1" applyFont="1" applyBorder="1" applyAlignment="1">
      <alignment horizontal="center" vertical="center" shrinkToFit="1"/>
    </xf>
    <xf numFmtId="0" fontId="13" fillId="0" borderId="4" xfId="1" applyFont="1" applyBorder="1" applyAlignment="1">
      <alignment horizontal="center" vertical="center" shrinkToFit="1"/>
    </xf>
    <xf numFmtId="0" fontId="10" fillId="0" borderId="5" xfId="0" applyFont="1" applyBorder="1" applyAlignment="1">
      <alignment horizontal="center" vertical="center"/>
    </xf>
    <xf numFmtId="0" fontId="11" fillId="5" borderId="1" xfId="0" applyFont="1" applyFill="1" applyBorder="1">
      <alignment vertical="center"/>
    </xf>
    <xf numFmtId="0" fontId="7" fillId="2" borderId="1" xfId="1" applyFont="1" applyFill="1" applyBorder="1" applyAlignment="1">
      <alignment horizontal="center" vertical="center" wrapTex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shrinkToFit="1"/>
    </xf>
  </cellXfs>
  <cellStyles count="3">
    <cellStyle name="標準" xfId="0" builtinId="0"/>
    <cellStyle name="標準 2" xfId="2" xr:uid="{CA889076-5A58-4C94-8980-1CC7CBE6D199}"/>
    <cellStyle name="標準_③-２加算様式（就労）" xfId="1" xr:uid="{A16AFB43-E4EF-4603-8250-6729F34E4F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66202</xdr:colOff>
      <xdr:row>36</xdr:row>
      <xdr:rowOff>66201</xdr:rowOff>
    </xdr:from>
    <xdr:to>
      <xdr:col>39</xdr:col>
      <xdr:colOff>883566</xdr:colOff>
      <xdr:row>46</xdr:row>
      <xdr:rowOff>224260</xdr:rowOff>
    </xdr:to>
    <xdr:grpSp>
      <xdr:nvGrpSpPr>
        <xdr:cNvPr id="2" name="グループ化 1">
          <a:extLst>
            <a:ext uri="{FF2B5EF4-FFF2-40B4-BE49-F238E27FC236}">
              <a16:creationId xmlns:a16="http://schemas.microsoft.com/office/drawing/2014/main" id="{DCE62585-8DDB-4F17-A05A-3B8161FBF030}"/>
            </a:ext>
          </a:extLst>
        </xdr:cNvPr>
        <xdr:cNvGrpSpPr/>
      </xdr:nvGrpSpPr>
      <xdr:grpSpPr>
        <a:xfrm>
          <a:off x="1941894" y="8202017"/>
          <a:ext cx="10008256" cy="2658982"/>
          <a:chOff x="2116814" y="7992931"/>
          <a:chExt cx="10257929" cy="2988144"/>
        </a:xfrm>
      </xdr:grpSpPr>
      <xdr:sp macro="" textlink="">
        <xdr:nvSpPr>
          <xdr:cNvPr id="3" name="テキスト ボックス 2">
            <a:extLst>
              <a:ext uri="{FF2B5EF4-FFF2-40B4-BE49-F238E27FC236}">
                <a16:creationId xmlns:a16="http://schemas.microsoft.com/office/drawing/2014/main" id="{1689783C-3C96-EC18-AD55-5292F5B953C7}"/>
              </a:ext>
            </a:extLst>
          </xdr:cNvPr>
          <xdr:cNvSpPr txBox="1"/>
        </xdr:nvSpPr>
        <xdr:spPr>
          <a:xfrm>
            <a:off x="2116814" y="7992931"/>
            <a:ext cx="8119502" cy="2988144"/>
          </a:xfrm>
          <a:prstGeom prst="rect">
            <a:avLst/>
          </a:prstGeom>
          <a:solidFill>
            <a:srgbClr val="CCFFCC"/>
          </a:solidFill>
          <a:ln w="12700" cmpd="sng">
            <a:solidFill>
              <a:srgbClr val="21734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ea"/>
                <a:ea typeface="+mn-ea"/>
                <a:cs typeface="+mn-cs"/>
              </a:rPr>
              <a:t>記入不要　</a:t>
            </a:r>
            <a:r>
              <a:rPr kumimoji="1" lang="ja-JP" altLang="en-US" sz="900" b="1" kern="1200">
                <a:solidFill>
                  <a:schemeClr val="dk1"/>
                </a:solidFill>
                <a:effectLst/>
                <a:latin typeface="+mn-ea"/>
                <a:ea typeface="+mn-ea"/>
                <a:cs typeface="+mn-cs"/>
              </a:rPr>
              <a:t>別紙</a:t>
            </a:r>
            <a:r>
              <a:rPr kumimoji="1" lang="en-US" altLang="ja-JP" sz="900" b="1" kern="1200">
                <a:solidFill>
                  <a:schemeClr val="dk1"/>
                </a:solidFill>
                <a:effectLst/>
                <a:latin typeface="+mn-ea"/>
                <a:ea typeface="+mn-ea"/>
                <a:cs typeface="+mn-cs"/>
              </a:rPr>
              <a:t>33</a:t>
            </a:r>
            <a:r>
              <a:rPr kumimoji="1" lang="ja-JP" altLang="en-US" sz="900" b="1" kern="1200">
                <a:solidFill>
                  <a:schemeClr val="dk1"/>
                </a:solidFill>
                <a:effectLst/>
                <a:latin typeface="+mn-ea"/>
                <a:ea typeface="+mn-ea"/>
                <a:cs typeface="+mn-cs"/>
              </a:rPr>
              <a:t>を用いること</a:t>
            </a:r>
            <a:endParaRPr kumimoji="1" lang="en-US" altLang="ja-JP" sz="900" b="1" kern="1200">
              <a:latin typeface="+mn-ea"/>
              <a:ea typeface="+mn-ea"/>
            </a:endParaRPr>
          </a:p>
        </xdr:txBody>
      </xdr:sp>
      <xdr:sp macro="" textlink="">
        <xdr:nvSpPr>
          <xdr:cNvPr id="4" name="テキスト ボックス 3">
            <a:extLst>
              <a:ext uri="{FF2B5EF4-FFF2-40B4-BE49-F238E27FC236}">
                <a16:creationId xmlns:a16="http://schemas.microsoft.com/office/drawing/2014/main" id="{5166A1BF-33B0-D33A-0A27-C217300EFAB0}"/>
              </a:ext>
            </a:extLst>
          </xdr:cNvPr>
          <xdr:cNvSpPr txBox="1"/>
        </xdr:nvSpPr>
        <xdr:spPr>
          <a:xfrm>
            <a:off x="4380983" y="8274403"/>
            <a:ext cx="7993760" cy="2706671"/>
          </a:xfrm>
          <a:prstGeom prst="rect">
            <a:avLst/>
          </a:prstGeom>
          <a:solidFill>
            <a:srgbClr val="CCFFCC"/>
          </a:solidFill>
          <a:ln w="12700" cmpd="sng">
            <a:solidFill>
              <a:srgbClr val="21734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ea"/>
                <a:ea typeface="+mn-ea"/>
                <a:cs typeface="+mn-cs"/>
              </a:rPr>
              <a:t>　　　　　　　　　　　</a:t>
            </a:r>
            <a:r>
              <a:rPr kumimoji="1" lang="ja-JP" altLang="en-US" sz="1800" b="1">
                <a:solidFill>
                  <a:schemeClr val="dk1"/>
                </a:solidFill>
                <a:effectLst/>
                <a:latin typeface="+mn-ea"/>
                <a:ea typeface="+mn-ea"/>
                <a:cs typeface="+mn-cs"/>
              </a:rPr>
              <a:t>　　　　記入不要</a:t>
            </a:r>
            <a:endParaRPr kumimoji="1" lang="en-US" altLang="ja-JP" sz="1800" b="1">
              <a:solidFill>
                <a:schemeClr val="dk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1">
              <a:solidFill>
                <a:schemeClr val="dk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kern="1200">
                <a:solidFill>
                  <a:schemeClr val="dk1"/>
                </a:solidFill>
                <a:effectLst/>
                <a:latin typeface="+mn-ea"/>
                <a:ea typeface="+mn-ea"/>
                <a:cs typeface="+mn-cs"/>
              </a:rPr>
              <a:t>　　　参考様式</a:t>
            </a:r>
            <a:r>
              <a:rPr kumimoji="1" lang="en-US" altLang="ja-JP" sz="1800" b="1" kern="1200">
                <a:solidFill>
                  <a:schemeClr val="dk1"/>
                </a:solidFill>
                <a:effectLst/>
                <a:latin typeface="+mn-ea"/>
                <a:ea typeface="+mn-ea"/>
                <a:cs typeface="+mn-cs"/>
              </a:rPr>
              <a:t>20</a:t>
            </a:r>
            <a:r>
              <a:rPr kumimoji="1" lang="ja-JP" altLang="en-US" sz="1800" b="1" kern="1200">
                <a:solidFill>
                  <a:schemeClr val="dk1"/>
                </a:solidFill>
                <a:effectLst/>
                <a:latin typeface="+mn-ea"/>
                <a:ea typeface="+mn-ea"/>
                <a:cs typeface="+mn-cs"/>
              </a:rPr>
              <a:t>および参考様式</a:t>
            </a:r>
            <a:r>
              <a:rPr kumimoji="1" lang="en-US" altLang="ja-JP" sz="1800" b="1" kern="1200">
                <a:solidFill>
                  <a:schemeClr val="dk1"/>
                </a:solidFill>
                <a:effectLst/>
                <a:latin typeface="+mn-ea"/>
                <a:ea typeface="+mn-ea"/>
                <a:cs typeface="+mn-cs"/>
              </a:rPr>
              <a:t>21</a:t>
            </a:r>
            <a:r>
              <a:rPr kumimoji="1" lang="ja-JP" altLang="en-US" sz="1800" b="1" kern="1200">
                <a:solidFill>
                  <a:schemeClr val="dk1"/>
                </a:solidFill>
                <a:effectLst/>
                <a:latin typeface="+mn-ea"/>
                <a:ea typeface="+mn-ea"/>
                <a:cs typeface="+mn-cs"/>
              </a:rPr>
              <a:t>を用いること</a:t>
            </a:r>
            <a:endParaRPr kumimoji="1" lang="en-US" altLang="ja-JP" sz="900" b="1" kern="1200">
              <a:latin typeface="+mn-ea"/>
              <a:ea typeface="+mn-ea"/>
            </a:endParaRPr>
          </a:p>
        </xdr:txBody>
      </xdr:sp>
      <xdr:sp macro="" textlink="">
        <xdr:nvSpPr>
          <xdr:cNvPr id="5" name="テキスト ボックス 4">
            <a:extLst>
              <a:ext uri="{FF2B5EF4-FFF2-40B4-BE49-F238E27FC236}">
                <a16:creationId xmlns:a16="http://schemas.microsoft.com/office/drawing/2014/main" id="{D4C6D671-300F-2FD9-8AE9-C3FA4462842E}"/>
              </a:ext>
            </a:extLst>
          </xdr:cNvPr>
          <xdr:cNvSpPr txBox="1"/>
        </xdr:nvSpPr>
        <xdr:spPr>
          <a:xfrm>
            <a:off x="4145832" y="8148778"/>
            <a:ext cx="6072554" cy="581465"/>
          </a:xfrm>
          <a:prstGeom prst="rect">
            <a:avLst/>
          </a:prstGeom>
          <a:solidFill>
            <a:srgbClr val="CCFFCC"/>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kern="1200">
              <a:latin typeface="+mn-ea"/>
              <a:ea typeface="+mn-ea"/>
            </a:endParaRPr>
          </a:p>
        </xdr:txBody>
      </xdr:sp>
      <xdr:sp macro="" textlink="">
        <xdr:nvSpPr>
          <xdr:cNvPr id="6" name="テキスト ボックス 5">
            <a:extLst>
              <a:ext uri="{FF2B5EF4-FFF2-40B4-BE49-F238E27FC236}">
                <a16:creationId xmlns:a16="http://schemas.microsoft.com/office/drawing/2014/main" id="{B898F7F1-2F1F-A1F2-7787-9008D4F90020}"/>
              </a:ext>
            </a:extLst>
          </xdr:cNvPr>
          <xdr:cNvSpPr txBox="1"/>
        </xdr:nvSpPr>
        <xdr:spPr>
          <a:xfrm rot="5400000">
            <a:off x="3123992" y="9301642"/>
            <a:ext cx="2760857" cy="581465"/>
          </a:xfrm>
          <a:prstGeom prst="rect">
            <a:avLst/>
          </a:prstGeom>
          <a:solidFill>
            <a:srgbClr val="CCFFCC"/>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kern="1200">
              <a:latin typeface="+mn-ea"/>
              <a:ea typeface="+mn-ea"/>
            </a:endParaRP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2F40F-ADB0-4A5C-B070-98B415E66E35}">
  <dimension ref="A1:AQ90"/>
  <sheetViews>
    <sheetView showGridLines="0" tabSelected="1" view="pageBreakPreview" zoomScale="90" zoomScaleNormal="100" zoomScaleSheetLayoutView="90" workbookViewId="0"/>
  </sheetViews>
  <sheetFormatPr defaultColWidth="8.26953125" defaultRowHeight="21.05" customHeight="1" x14ac:dyDescent="0.5"/>
  <cols>
    <col min="1" max="1" width="2.6328125" style="8" customWidth="1"/>
    <col min="2" max="2" width="14.90625" style="2" customWidth="1"/>
    <col min="3" max="3" width="6.6328125" style="8" customWidth="1"/>
    <col min="4" max="5" width="7.6328125" style="8" customWidth="1"/>
    <col min="6" max="36" width="2.6328125" style="8" customWidth="1"/>
    <col min="37" max="37" width="6.6328125" style="8" customWidth="1"/>
    <col min="38" max="39" width="7.6328125" style="8" customWidth="1"/>
    <col min="40" max="40" width="12.7265625" style="8" customWidth="1"/>
    <col min="41" max="16384" width="8.26953125" style="8"/>
  </cols>
  <sheetData>
    <row r="1" spans="1:40" ht="24.95" customHeight="1" x14ac:dyDescent="0.5">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121" t="s">
        <v>2</v>
      </c>
      <c r="AL1" s="121"/>
      <c r="AM1" s="121"/>
      <c r="AN1" s="121"/>
    </row>
    <row r="2" spans="1:40" ht="18" customHeight="1" x14ac:dyDescent="0.5">
      <c r="A2" s="5"/>
      <c r="B2" s="9"/>
      <c r="C2" s="9"/>
      <c r="D2" s="9"/>
      <c r="E2" s="9"/>
      <c r="F2" s="9"/>
      <c r="G2" s="9"/>
      <c r="H2" s="9"/>
      <c r="I2" s="9"/>
      <c r="J2" s="9"/>
      <c r="K2" s="9"/>
      <c r="L2" s="9"/>
      <c r="M2" s="122">
        <v>2024</v>
      </c>
      <c r="N2" s="122"/>
      <c r="O2" s="122"/>
      <c r="P2" s="122"/>
      <c r="Q2" s="123" t="s">
        <v>3</v>
      </c>
      <c r="R2" s="123"/>
      <c r="S2" s="122">
        <v>5</v>
      </c>
      <c r="T2" s="122"/>
      <c r="U2" s="123" t="s">
        <v>4</v>
      </c>
      <c r="V2" s="123"/>
      <c r="W2" s="9"/>
      <c r="X2" s="9"/>
      <c r="Y2" s="9"/>
      <c r="Z2" s="5"/>
      <c r="AA2" s="5"/>
      <c r="AC2" s="7"/>
      <c r="AD2" s="9"/>
      <c r="AE2" s="9"/>
      <c r="AF2" s="9"/>
      <c r="AG2" s="9"/>
      <c r="AH2" s="9"/>
      <c r="AI2" s="7" t="s">
        <v>5</v>
      </c>
      <c r="AJ2" s="7"/>
      <c r="AK2" s="124"/>
      <c r="AL2" s="124"/>
      <c r="AM2" s="124"/>
      <c r="AN2" s="124"/>
    </row>
    <row r="3" spans="1:40" ht="18" customHeight="1" x14ac:dyDescent="0.5">
      <c r="A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113" t="s">
        <v>7</v>
      </c>
      <c r="AL3" s="113"/>
      <c r="AM3" s="113"/>
      <c r="AN3" s="113"/>
    </row>
    <row r="4" spans="1:40" ht="18" customHeight="1" x14ac:dyDescent="0.5">
      <c r="A4" s="10"/>
      <c r="B4" s="114" t="s">
        <v>8</v>
      </c>
      <c r="C4" s="115"/>
      <c r="D4" s="116" t="s">
        <v>9</v>
      </c>
      <c r="E4" s="116"/>
      <c r="F4" s="116"/>
      <c r="G4" s="116"/>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10</v>
      </c>
      <c r="AJ4" s="7"/>
      <c r="AK4" s="113"/>
      <c r="AL4" s="113"/>
      <c r="AM4" s="113"/>
      <c r="AN4" s="113"/>
    </row>
    <row r="5" spans="1:40" ht="18" customHeight="1" x14ac:dyDescent="0.5">
      <c r="A5" s="10"/>
      <c r="B5" s="117" t="s">
        <v>11</v>
      </c>
      <c r="C5" s="118"/>
      <c r="D5" s="114" t="s">
        <v>9</v>
      </c>
      <c r="E5" s="119"/>
      <c r="F5" s="119"/>
      <c r="G5" s="115"/>
      <c r="H5" s="10"/>
      <c r="I5" s="10"/>
      <c r="J5" s="10"/>
      <c r="K5" s="10"/>
      <c r="L5" s="10"/>
      <c r="M5" s="10"/>
      <c r="N5" s="10"/>
      <c r="O5" s="10"/>
      <c r="P5" s="10"/>
      <c r="Q5" s="10"/>
      <c r="R5" s="10"/>
      <c r="S5" s="10"/>
      <c r="U5" s="10"/>
      <c r="V5" s="10"/>
      <c r="W5" s="10"/>
      <c r="Y5" s="11"/>
      <c r="Z5" s="11"/>
      <c r="AA5" s="11"/>
      <c r="AB5" s="5"/>
      <c r="AC5" s="11"/>
      <c r="AD5" s="11"/>
      <c r="AE5" s="11"/>
      <c r="AF5" s="11"/>
      <c r="AG5" s="12" t="s">
        <v>12</v>
      </c>
      <c r="AH5" s="120">
        <v>40</v>
      </c>
      <c r="AI5" s="120"/>
      <c r="AJ5" s="120"/>
      <c r="AK5" s="11" t="s">
        <v>13</v>
      </c>
      <c r="AL5" s="13">
        <v>160</v>
      </c>
      <c r="AM5" s="11" t="s">
        <v>14</v>
      </c>
      <c r="AN5" s="5"/>
    </row>
    <row r="6" spans="1:40" ht="10" customHeight="1" x14ac:dyDescent="0.5">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4.95" customHeight="1" x14ac:dyDescent="0.5">
      <c r="A7" s="102" t="s">
        <v>15</v>
      </c>
      <c r="B7" s="105" t="s">
        <v>16</v>
      </c>
      <c r="C7" s="107" t="s">
        <v>17</v>
      </c>
      <c r="D7" s="63" t="s">
        <v>18</v>
      </c>
      <c r="E7" s="100" t="s">
        <v>19</v>
      </c>
      <c r="F7" s="110" t="s">
        <v>20</v>
      </c>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03" t="s">
        <v>21</v>
      </c>
      <c r="AL7" s="72" t="s">
        <v>22</v>
      </c>
      <c r="AM7" s="104" t="s">
        <v>23</v>
      </c>
      <c r="AN7" s="104"/>
    </row>
    <row r="8" spans="1:40" ht="14.95" customHeight="1" x14ac:dyDescent="0.5">
      <c r="A8" s="102"/>
      <c r="B8" s="106"/>
      <c r="C8" s="108"/>
      <c r="D8" s="63"/>
      <c r="E8" s="100"/>
      <c r="F8" s="63" t="s">
        <v>24</v>
      </c>
      <c r="G8" s="63"/>
      <c r="H8" s="63"/>
      <c r="I8" s="63"/>
      <c r="J8" s="63"/>
      <c r="K8" s="63"/>
      <c r="L8" s="63"/>
      <c r="M8" s="63" t="s">
        <v>25</v>
      </c>
      <c r="N8" s="63"/>
      <c r="O8" s="63"/>
      <c r="P8" s="63"/>
      <c r="Q8" s="63"/>
      <c r="R8" s="63"/>
      <c r="S8" s="63"/>
      <c r="T8" s="63" t="s">
        <v>26</v>
      </c>
      <c r="U8" s="63"/>
      <c r="V8" s="63"/>
      <c r="W8" s="63"/>
      <c r="X8" s="63"/>
      <c r="Y8" s="63"/>
      <c r="Z8" s="63"/>
      <c r="AA8" s="63" t="s">
        <v>27</v>
      </c>
      <c r="AB8" s="63"/>
      <c r="AC8" s="63"/>
      <c r="AD8" s="63"/>
      <c r="AE8" s="63"/>
      <c r="AF8" s="63"/>
      <c r="AG8" s="63"/>
      <c r="AH8" s="63" t="s">
        <v>28</v>
      </c>
      <c r="AI8" s="63"/>
      <c r="AJ8" s="63"/>
      <c r="AK8" s="103"/>
      <c r="AL8" s="72"/>
      <c r="AM8" s="104"/>
      <c r="AN8" s="104"/>
    </row>
    <row r="9" spans="1:40" ht="14.95" customHeight="1" x14ac:dyDescent="0.5">
      <c r="A9" s="102"/>
      <c r="B9" s="111" t="s">
        <v>29</v>
      </c>
      <c r="C9" s="108"/>
      <c r="D9" s="63"/>
      <c r="E9" s="100"/>
      <c r="F9" s="15">
        <f>DATE($M$2,$S$2,1)</f>
        <v>45413</v>
      </c>
      <c r="G9" s="15">
        <f>DATE($M$2,$S$2,2)</f>
        <v>45414</v>
      </c>
      <c r="H9" s="15">
        <f>DATE($M$2,$S$2,3)</f>
        <v>45415</v>
      </c>
      <c r="I9" s="15">
        <f>DATE($M$2,$S$2,4)</f>
        <v>45416</v>
      </c>
      <c r="J9" s="15">
        <f>DATE($M$2,$S$2,5)</f>
        <v>45417</v>
      </c>
      <c r="K9" s="15">
        <f>DATE($M$2,$S$2,6)</f>
        <v>45418</v>
      </c>
      <c r="L9" s="15">
        <f>DATE($M$2,$S$2,7)</f>
        <v>45419</v>
      </c>
      <c r="M9" s="15">
        <f>DATE($M$2,$S$2,8)</f>
        <v>45420</v>
      </c>
      <c r="N9" s="15">
        <f>DATE($M$2,$S$2,9)</f>
        <v>45421</v>
      </c>
      <c r="O9" s="15">
        <f>DATE($M$2,$S$2,10)</f>
        <v>45422</v>
      </c>
      <c r="P9" s="15">
        <f>DATE($M$2,$S$2,11)</f>
        <v>45423</v>
      </c>
      <c r="Q9" s="15">
        <f>DATE($M$2,$S$2,12)</f>
        <v>45424</v>
      </c>
      <c r="R9" s="15">
        <f>DATE($M$2,$S$2,13)</f>
        <v>45425</v>
      </c>
      <c r="S9" s="15">
        <f>DATE($M$2,$S$2,14)</f>
        <v>45426</v>
      </c>
      <c r="T9" s="15">
        <f>DATE($M$2,$S$2,15)</f>
        <v>45427</v>
      </c>
      <c r="U9" s="15">
        <f>DATE($M$2,$S$2,16)</f>
        <v>45428</v>
      </c>
      <c r="V9" s="15">
        <f>DATE($M$2,$S$2,17)</f>
        <v>45429</v>
      </c>
      <c r="W9" s="15">
        <f>DATE($M$2,$S$2,18)</f>
        <v>45430</v>
      </c>
      <c r="X9" s="15">
        <f>DATE($M$2,$S$2,19)</f>
        <v>45431</v>
      </c>
      <c r="Y9" s="15">
        <f>DATE($M$2,$S$2,20)</f>
        <v>45432</v>
      </c>
      <c r="Z9" s="15">
        <f>DATE($M$2,$S$2,21)</f>
        <v>45433</v>
      </c>
      <c r="AA9" s="15">
        <f>DATE($M$2,$S$2,22)</f>
        <v>45434</v>
      </c>
      <c r="AB9" s="15">
        <f>DATE($M$2,$S$2,23)</f>
        <v>45435</v>
      </c>
      <c r="AC9" s="15">
        <f>DATE($M$2,$S$2,24)</f>
        <v>45436</v>
      </c>
      <c r="AD9" s="15">
        <f>DATE($M$2,$S$2,25)</f>
        <v>45437</v>
      </c>
      <c r="AE9" s="15">
        <f>DATE($M$2,$S$2,26)</f>
        <v>45438</v>
      </c>
      <c r="AF9" s="15">
        <f>DATE($M$2,$S$2,27)</f>
        <v>45439</v>
      </c>
      <c r="AG9" s="15">
        <f>DATE($M$2,$S$2,28)</f>
        <v>45440</v>
      </c>
      <c r="AH9" s="15">
        <f>IF(DAY(EOMONTH(F9,0))&lt;29,"",DATE($M$2,$S$2,29))</f>
        <v>45441</v>
      </c>
      <c r="AI9" s="15">
        <f>IF(DAY(EOMONTH(F9,0))&lt;30,"",DATE($M$2,$S$2,30))</f>
        <v>45442</v>
      </c>
      <c r="AJ9" s="15">
        <f>IF(DAY(EOMONTH(F9,0))&lt;31,"",DATE($M$2,$S$2,31))</f>
        <v>45443</v>
      </c>
      <c r="AK9" s="103"/>
      <c r="AL9" s="72"/>
      <c r="AM9" s="104"/>
      <c r="AN9" s="104"/>
    </row>
    <row r="10" spans="1:40" ht="14.95" customHeight="1" x14ac:dyDescent="0.5">
      <c r="A10" s="102"/>
      <c r="B10" s="112"/>
      <c r="C10" s="109"/>
      <c r="D10" s="63"/>
      <c r="E10" s="100"/>
      <c r="F10" s="16">
        <f>DATE($M$2,$S$2,1)</f>
        <v>45413</v>
      </c>
      <c r="G10" s="16">
        <f>DATE($M$2,$S$2,2)</f>
        <v>45414</v>
      </c>
      <c r="H10" s="16">
        <f>DATE($M$2,$S$2,3)</f>
        <v>45415</v>
      </c>
      <c r="I10" s="16">
        <f>DATE($M$2,$S$2,4)</f>
        <v>45416</v>
      </c>
      <c r="J10" s="16">
        <f>DATE($M$2,$S$2,5)</f>
        <v>45417</v>
      </c>
      <c r="K10" s="16">
        <f>DATE($M$2,$S$2,6)</f>
        <v>45418</v>
      </c>
      <c r="L10" s="16">
        <f>DATE($M$2,$S$2,7)</f>
        <v>45419</v>
      </c>
      <c r="M10" s="16">
        <f>DATE($M$2,$S$2,8)</f>
        <v>45420</v>
      </c>
      <c r="N10" s="16">
        <f>DATE($M$2,$S$2,9)</f>
        <v>45421</v>
      </c>
      <c r="O10" s="16">
        <f>DATE($M$2,$S$2,10)</f>
        <v>45422</v>
      </c>
      <c r="P10" s="16">
        <f>DATE($M$2,$S$2,11)</f>
        <v>45423</v>
      </c>
      <c r="Q10" s="16">
        <f>DATE($M$2,$S$2,12)</f>
        <v>45424</v>
      </c>
      <c r="R10" s="16">
        <f>DATE($M$2,$S$2,13)</f>
        <v>45425</v>
      </c>
      <c r="S10" s="16">
        <f>DATE($M$2,$S$2,14)</f>
        <v>45426</v>
      </c>
      <c r="T10" s="16">
        <f>DATE($M$2,$S$2,15)</f>
        <v>45427</v>
      </c>
      <c r="U10" s="16">
        <f>DATE($M$2,$S$2,16)</f>
        <v>45428</v>
      </c>
      <c r="V10" s="16">
        <f>DATE($M$2,$S$2,17)</f>
        <v>45429</v>
      </c>
      <c r="W10" s="16">
        <f>DATE($M$2,$S$2,18)</f>
        <v>45430</v>
      </c>
      <c r="X10" s="16">
        <f>DATE($M$2,$S$2,19)</f>
        <v>45431</v>
      </c>
      <c r="Y10" s="16">
        <f>DATE($M$2,$S$2,20)</f>
        <v>45432</v>
      </c>
      <c r="Z10" s="16">
        <f>DATE($M$2,$S$2,21)</f>
        <v>45433</v>
      </c>
      <c r="AA10" s="16">
        <f>DATE($M$2,$S$2,22)</f>
        <v>45434</v>
      </c>
      <c r="AB10" s="16">
        <f>DATE($M$2,$S$2,23)</f>
        <v>45435</v>
      </c>
      <c r="AC10" s="16">
        <f>DATE($M$2,$S$2,24)</f>
        <v>45436</v>
      </c>
      <c r="AD10" s="16">
        <f>DATE($M$2,$S$2,25)</f>
        <v>45437</v>
      </c>
      <c r="AE10" s="16">
        <f>DATE($M$2,$S$2,26)</f>
        <v>45438</v>
      </c>
      <c r="AF10" s="16">
        <f>DATE($M$2,$S$2,27)</f>
        <v>45439</v>
      </c>
      <c r="AG10" s="16">
        <f>DATE($M$2,$S$2,28)</f>
        <v>45440</v>
      </c>
      <c r="AH10" s="16">
        <f>IF(DAY(EOMONTH(F10,0))&lt;29,"",DATE($M$2,$S$2,29))</f>
        <v>45441</v>
      </c>
      <c r="AI10" s="16">
        <f>IF(DAY(EOMONTH(F10,0))&lt;30,"",DATE($M$2,$S$2,30))</f>
        <v>45442</v>
      </c>
      <c r="AJ10" s="16">
        <f>IF(DAY(EOMONTH(F10,0))&lt;31,"",DATE($M$2,$S$2,31))</f>
        <v>45443</v>
      </c>
      <c r="AK10" s="103"/>
      <c r="AL10" s="72"/>
      <c r="AM10" s="104"/>
      <c r="AN10" s="104"/>
    </row>
    <row r="11" spans="1:40" ht="18" customHeight="1" x14ac:dyDescent="0.5">
      <c r="A11" s="17">
        <v>1</v>
      </c>
      <c r="B11" s="18" t="s">
        <v>30</v>
      </c>
      <c r="C11" s="19" t="s">
        <v>31</v>
      </c>
      <c r="D11" s="20"/>
      <c r="E11" s="21" t="s">
        <v>31</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3">
        <f>+SUM(F11:AJ11)</f>
        <v>0</v>
      </c>
      <c r="AL11" s="24">
        <f>IF($AK$3="４週",AK11/4,AK11/(DAY(EOMONTH($F$9,0))/7))</f>
        <v>0</v>
      </c>
      <c r="AM11" s="99"/>
      <c r="AN11" s="99"/>
    </row>
    <row r="12" spans="1:40" ht="18" customHeight="1" x14ac:dyDescent="0.5">
      <c r="A12" s="17">
        <v>2</v>
      </c>
      <c r="B12" s="18" t="s">
        <v>32</v>
      </c>
      <c r="C12" s="19" t="s">
        <v>33</v>
      </c>
      <c r="D12" s="20"/>
      <c r="E12" s="21" t="s">
        <v>33</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f t="shared" ref="AK12:AK31" si="0">+SUM(F12:AJ12)</f>
        <v>0</v>
      </c>
      <c r="AL12" s="24">
        <f>IF($AK$3="４週",AK12/4,AK12/(DAY(EOMONTH($F$9,0))/7))</f>
        <v>0</v>
      </c>
      <c r="AM12" s="99"/>
      <c r="AN12" s="99"/>
    </row>
    <row r="13" spans="1:40" ht="18" customHeight="1" x14ac:dyDescent="0.5">
      <c r="A13" s="17">
        <v>3</v>
      </c>
      <c r="B13" s="18" t="s">
        <v>34</v>
      </c>
      <c r="C13" s="19" t="s">
        <v>35</v>
      </c>
      <c r="D13" s="20"/>
      <c r="E13" s="21" t="s">
        <v>35</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3">
        <f t="shared" si="0"/>
        <v>0</v>
      </c>
      <c r="AL13" s="24">
        <f>IF($AK$3="４週",AK13/4,AK13/(DAY(EOMONTH($F$9,0))/7))</f>
        <v>0</v>
      </c>
      <c r="AM13" s="99"/>
      <c r="AN13" s="99"/>
    </row>
    <row r="14" spans="1:40" ht="18" customHeight="1" x14ac:dyDescent="0.5">
      <c r="A14" s="17">
        <v>4</v>
      </c>
      <c r="B14" s="18" t="s">
        <v>34</v>
      </c>
      <c r="C14" s="19" t="s">
        <v>36</v>
      </c>
      <c r="D14" s="20"/>
      <c r="E14" s="21" t="s">
        <v>36</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f t="shared" si="0"/>
        <v>0</v>
      </c>
      <c r="AL14" s="24">
        <f>IF($AK$3="４週",AK14/4,AK14/(DAY(EOMONTH($F$9,0))/7))</f>
        <v>0</v>
      </c>
      <c r="AM14" s="99"/>
      <c r="AN14" s="99"/>
    </row>
    <row r="15" spans="1:40" ht="18" customHeight="1" x14ac:dyDescent="0.5">
      <c r="A15" s="17">
        <v>5</v>
      </c>
      <c r="B15" s="18"/>
      <c r="C15" s="19"/>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f t="shared" si="0"/>
        <v>0</v>
      </c>
      <c r="AL15" s="24">
        <f t="shared" ref="AL15:AL30" si="1">IF($AK$3="４週",AK15/4,AK15/(DAY(EOMONTH($F$9,0))/7))</f>
        <v>0</v>
      </c>
      <c r="AM15" s="99"/>
      <c r="AN15" s="99"/>
    </row>
    <row r="16" spans="1:40" ht="18" customHeight="1" x14ac:dyDescent="0.5">
      <c r="A16" s="17">
        <v>6</v>
      </c>
      <c r="B16" s="18"/>
      <c r="C16" s="19"/>
      <c r="D16" s="20"/>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3">
        <f t="shared" si="0"/>
        <v>0</v>
      </c>
      <c r="AL16" s="24">
        <f t="shared" si="1"/>
        <v>0</v>
      </c>
      <c r="AM16" s="99"/>
      <c r="AN16" s="99"/>
    </row>
    <row r="17" spans="1:40" ht="18" customHeight="1" x14ac:dyDescent="0.5">
      <c r="A17" s="17">
        <v>7</v>
      </c>
      <c r="B17" s="18"/>
      <c r="C17" s="19"/>
      <c r="D17" s="20"/>
      <c r="E17" s="2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3">
        <f t="shared" si="0"/>
        <v>0</v>
      </c>
      <c r="AL17" s="24">
        <f t="shared" si="1"/>
        <v>0</v>
      </c>
      <c r="AM17" s="99"/>
      <c r="AN17" s="99"/>
    </row>
    <row r="18" spans="1:40" ht="18" customHeight="1" x14ac:dyDescent="0.5">
      <c r="A18" s="17">
        <v>8</v>
      </c>
      <c r="B18" s="18"/>
      <c r="C18" s="19"/>
      <c r="D18" s="20"/>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3">
        <f t="shared" si="0"/>
        <v>0</v>
      </c>
      <c r="AL18" s="24">
        <f t="shared" si="1"/>
        <v>0</v>
      </c>
      <c r="AM18" s="99"/>
      <c r="AN18" s="99"/>
    </row>
    <row r="19" spans="1:40" ht="18" customHeight="1" x14ac:dyDescent="0.5">
      <c r="A19" s="17">
        <v>9</v>
      </c>
      <c r="B19" s="18"/>
      <c r="C19" s="19"/>
      <c r="D19" s="20"/>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3">
        <f t="shared" si="0"/>
        <v>0</v>
      </c>
      <c r="AL19" s="24">
        <f t="shared" si="1"/>
        <v>0</v>
      </c>
      <c r="AM19" s="99"/>
      <c r="AN19" s="99"/>
    </row>
    <row r="20" spans="1:40" ht="18" customHeight="1" x14ac:dyDescent="0.5">
      <c r="A20" s="17">
        <v>10</v>
      </c>
      <c r="B20" s="18"/>
      <c r="C20" s="19"/>
      <c r="D20" s="20"/>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f t="shared" si="0"/>
        <v>0</v>
      </c>
      <c r="AL20" s="24">
        <f t="shared" si="1"/>
        <v>0</v>
      </c>
      <c r="AM20" s="99"/>
      <c r="AN20" s="99"/>
    </row>
    <row r="21" spans="1:40" ht="18" customHeight="1" x14ac:dyDescent="0.5">
      <c r="A21" s="17">
        <v>11</v>
      </c>
      <c r="B21" s="18"/>
      <c r="C21" s="19"/>
      <c r="D21" s="20"/>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f t="shared" si="0"/>
        <v>0</v>
      </c>
      <c r="AL21" s="24">
        <f t="shared" si="1"/>
        <v>0</v>
      </c>
      <c r="AM21" s="99"/>
      <c r="AN21" s="99"/>
    </row>
    <row r="22" spans="1:40" ht="18" customHeight="1" x14ac:dyDescent="0.5">
      <c r="A22" s="17">
        <v>12</v>
      </c>
      <c r="B22" s="18"/>
      <c r="C22" s="19"/>
      <c r="D22" s="20"/>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f t="shared" si="0"/>
        <v>0</v>
      </c>
      <c r="AL22" s="24">
        <f t="shared" si="1"/>
        <v>0</v>
      </c>
      <c r="AM22" s="99"/>
      <c r="AN22" s="99"/>
    </row>
    <row r="23" spans="1:40" ht="18" customHeight="1" x14ac:dyDescent="0.5">
      <c r="A23" s="17">
        <v>13</v>
      </c>
      <c r="B23" s="18"/>
      <c r="C23" s="19"/>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3">
        <f t="shared" si="0"/>
        <v>0</v>
      </c>
      <c r="AL23" s="24">
        <f t="shared" si="1"/>
        <v>0</v>
      </c>
      <c r="AM23" s="99"/>
      <c r="AN23" s="99"/>
    </row>
    <row r="24" spans="1:40" ht="18" customHeight="1" x14ac:dyDescent="0.5">
      <c r="A24" s="17">
        <v>14</v>
      </c>
      <c r="B24" s="18"/>
      <c r="C24" s="19"/>
      <c r="D24" s="20"/>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3">
        <f t="shared" si="0"/>
        <v>0</v>
      </c>
      <c r="AL24" s="24">
        <f t="shared" si="1"/>
        <v>0</v>
      </c>
      <c r="AM24" s="99"/>
      <c r="AN24" s="99"/>
    </row>
    <row r="25" spans="1:40" ht="18" customHeight="1" x14ac:dyDescent="0.5">
      <c r="A25" s="17">
        <v>15</v>
      </c>
      <c r="B25" s="18"/>
      <c r="C25" s="19"/>
      <c r="D25" s="20"/>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3">
        <f t="shared" si="0"/>
        <v>0</v>
      </c>
      <c r="AL25" s="24">
        <f t="shared" si="1"/>
        <v>0</v>
      </c>
      <c r="AM25" s="99"/>
      <c r="AN25" s="99"/>
    </row>
    <row r="26" spans="1:40" ht="18" customHeight="1" x14ac:dyDescent="0.5">
      <c r="A26" s="17">
        <v>16</v>
      </c>
      <c r="B26" s="18"/>
      <c r="C26" s="19"/>
      <c r="D26" s="20"/>
      <c r="E26" s="2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f t="shared" si="0"/>
        <v>0</v>
      </c>
      <c r="AL26" s="24">
        <f t="shared" si="1"/>
        <v>0</v>
      </c>
      <c r="AM26" s="99"/>
      <c r="AN26" s="99"/>
    </row>
    <row r="27" spans="1:40" ht="18" customHeight="1" x14ac:dyDescent="0.5">
      <c r="A27" s="17">
        <v>17</v>
      </c>
      <c r="B27" s="18"/>
      <c r="C27" s="19"/>
      <c r="D27" s="20"/>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3">
        <f t="shared" si="0"/>
        <v>0</v>
      </c>
      <c r="AL27" s="24">
        <f t="shared" si="1"/>
        <v>0</v>
      </c>
      <c r="AM27" s="99"/>
      <c r="AN27" s="99"/>
    </row>
    <row r="28" spans="1:40" ht="18" customHeight="1" x14ac:dyDescent="0.5">
      <c r="A28" s="17">
        <v>18</v>
      </c>
      <c r="B28" s="18"/>
      <c r="C28" s="19"/>
      <c r="D28" s="20"/>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3">
        <f t="shared" si="0"/>
        <v>0</v>
      </c>
      <c r="AL28" s="24">
        <f t="shared" si="1"/>
        <v>0</v>
      </c>
      <c r="AM28" s="99"/>
      <c r="AN28" s="99"/>
    </row>
    <row r="29" spans="1:40" ht="18" customHeight="1" x14ac:dyDescent="0.5">
      <c r="A29" s="17">
        <v>19</v>
      </c>
      <c r="B29" s="18"/>
      <c r="C29" s="19"/>
      <c r="D29" s="20"/>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f t="shared" si="0"/>
        <v>0</v>
      </c>
      <c r="AL29" s="24">
        <f t="shared" si="1"/>
        <v>0</v>
      </c>
      <c r="AM29" s="99"/>
      <c r="AN29" s="99"/>
    </row>
    <row r="30" spans="1:40" ht="18" customHeight="1" x14ac:dyDescent="0.5">
      <c r="A30" s="17">
        <v>20</v>
      </c>
      <c r="B30" s="18"/>
      <c r="C30" s="19"/>
      <c r="D30" s="20"/>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f t="shared" si="0"/>
        <v>0</v>
      </c>
      <c r="AL30" s="24">
        <f t="shared" si="1"/>
        <v>0</v>
      </c>
      <c r="AM30" s="99"/>
      <c r="AN30" s="99"/>
    </row>
    <row r="31" spans="1:40" ht="18" customHeight="1" x14ac:dyDescent="0.5">
      <c r="A31" s="100" t="s">
        <v>37</v>
      </c>
      <c r="B31" s="101"/>
      <c r="C31" s="101"/>
      <c r="D31" s="101"/>
      <c r="E31" s="101"/>
      <c r="F31" s="25">
        <f>+SUM(F11:F30)</f>
        <v>0</v>
      </c>
      <c r="G31" s="25">
        <f t="shared" ref="G31:AJ31" si="2">+SUM(G11:G30)</f>
        <v>0</v>
      </c>
      <c r="H31" s="25">
        <f t="shared" si="2"/>
        <v>0</v>
      </c>
      <c r="I31" s="25">
        <f t="shared" si="2"/>
        <v>0</v>
      </c>
      <c r="J31" s="25">
        <f t="shared" si="2"/>
        <v>0</v>
      </c>
      <c r="K31" s="25">
        <f t="shared" si="2"/>
        <v>0</v>
      </c>
      <c r="L31" s="25">
        <f t="shared" si="2"/>
        <v>0</v>
      </c>
      <c r="M31" s="25">
        <f t="shared" si="2"/>
        <v>0</v>
      </c>
      <c r="N31" s="25">
        <f t="shared" si="2"/>
        <v>0</v>
      </c>
      <c r="O31" s="25">
        <f t="shared" si="2"/>
        <v>0</v>
      </c>
      <c r="P31" s="25">
        <f t="shared" si="2"/>
        <v>0</v>
      </c>
      <c r="Q31" s="25">
        <f t="shared" si="2"/>
        <v>0</v>
      </c>
      <c r="R31" s="25">
        <f t="shared" si="2"/>
        <v>0</v>
      </c>
      <c r="S31" s="25">
        <f t="shared" si="2"/>
        <v>0</v>
      </c>
      <c r="T31" s="25">
        <f t="shared" si="2"/>
        <v>0</v>
      </c>
      <c r="U31" s="25">
        <f t="shared" si="2"/>
        <v>0</v>
      </c>
      <c r="V31" s="25">
        <f t="shared" si="2"/>
        <v>0</v>
      </c>
      <c r="W31" s="25">
        <f t="shared" si="2"/>
        <v>0</v>
      </c>
      <c r="X31" s="25">
        <f t="shared" si="2"/>
        <v>0</v>
      </c>
      <c r="Y31" s="25">
        <f t="shared" si="2"/>
        <v>0</v>
      </c>
      <c r="Z31" s="25">
        <f t="shared" si="2"/>
        <v>0</v>
      </c>
      <c r="AA31" s="25">
        <f t="shared" si="2"/>
        <v>0</v>
      </c>
      <c r="AB31" s="25">
        <f t="shared" si="2"/>
        <v>0</v>
      </c>
      <c r="AC31" s="25">
        <f t="shared" si="2"/>
        <v>0</v>
      </c>
      <c r="AD31" s="25">
        <f t="shared" si="2"/>
        <v>0</v>
      </c>
      <c r="AE31" s="25">
        <f t="shared" si="2"/>
        <v>0</v>
      </c>
      <c r="AF31" s="25">
        <f t="shared" si="2"/>
        <v>0</v>
      </c>
      <c r="AG31" s="25">
        <f t="shared" si="2"/>
        <v>0</v>
      </c>
      <c r="AH31" s="25">
        <f t="shared" si="2"/>
        <v>0</v>
      </c>
      <c r="AI31" s="25">
        <f t="shared" si="2"/>
        <v>0</v>
      </c>
      <c r="AJ31" s="25">
        <f t="shared" si="2"/>
        <v>0</v>
      </c>
      <c r="AK31" s="23">
        <f t="shared" si="0"/>
        <v>0</v>
      </c>
      <c r="AL31" s="24">
        <f>IF($AK$3="４週",AK31/4,AK31/(DAY(EOMONTH($F$9,0))/7))</f>
        <v>0</v>
      </c>
      <c r="AM31" s="102"/>
      <c r="AN31" s="102"/>
    </row>
    <row r="32" spans="1:40" ht="18" customHeight="1" x14ac:dyDescent="0.5">
      <c r="A32" s="63" t="s">
        <v>38</v>
      </c>
      <c r="B32" s="63"/>
      <c r="C32" s="63"/>
      <c r="D32" s="63"/>
      <c r="E32" s="63"/>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5"/>
      <c r="AL32" s="27"/>
      <c r="AM32" s="102"/>
      <c r="AN32" s="102"/>
    </row>
    <row r="33" spans="1:43" ht="14.95" customHeight="1" x14ac:dyDescent="0.5">
      <c r="A33" s="14"/>
      <c r="B33" s="14"/>
      <c r="C33" s="14"/>
      <c r="D33" s="14"/>
      <c r="E33" s="14"/>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14"/>
      <c r="AL33" s="14"/>
      <c r="AM33" s="5"/>
    </row>
    <row r="34" spans="1:43" ht="14.95" customHeight="1" x14ac:dyDescent="0.5">
      <c r="A34" s="14"/>
      <c r="B34" s="14"/>
      <c r="C34" s="14"/>
      <c r="D34" s="14"/>
      <c r="E34" s="14"/>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5"/>
    </row>
    <row r="35" spans="1:43" ht="21.05" customHeight="1" x14ac:dyDescent="0.5">
      <c r="A35" s="4" t="s">
        <v>39</v>
      </c>
      <c r="B35" s="14"/>
      <c r="C35" s="14"/>
      <c r="D35" s="14"/>
      <c r="E35" s="14"/>
      <c r="F35" s="14"/>
      <c r="G35" s="28"/>
      <c r="H35" s="28"/>
      <c r="I35" s="28"/>
      <c r="J35" s="28"/>
      <c r="K35" s="28"/>
      <c r="L35" s="28"/>
      <c r="M35" s="28"/>
      <c r="N35" s="28"/>
      <c r="O35" s="28"/>
      <c r="AM35" s="14"/>
      <c r="AN35" s="5"/>
    </row>
    <row r="36" spans="1:43" ht="32.299999999999997" customHeight="1" x14ac:dyDescent="0.5">
      <c r="A36" s="63"/>
      <c r="B36" s="63"/>
      <c r="C36" s="63"/>
      <c r="D36" s="29">
        <v>4</v>
      </c>
      <c r="E36" s="29">
        <v>5</v>
      </c>
      <c r="F36" s="98">
        <v>6</v>
      </c>
      <c r="G36" s="98"/>
      <c r="H36" s="98"/>
      <c r="I36" s="98">
        <v>7</v>
      </c>
      <c r="J36" s="98"/>
      <c r="K36" s="98"/>
      <c r="L36" s="98">
        <v>8</v>
      </c>
      <c r="M36" s="98"/>
      <c r="N36" s="98"/>
      <c r="O36" s="98">
        <v>9</v>
      </c>
      <c r="P36" s="98"/>
      <c r="Q36" s="98"/>
      <c r="R36" s="98">
        <v>10</v>
      </c>
      <c r="S36" s="98"/>
      <c r="T36" s="98"/>
      <c r="U36" s="98">
        <v>11</v>
      </c>
      <c r="V36" s="98"/>
      <c r="W36" s="98"/>
      <c r="X36" s="98">
        <v>12</v>
      </c>
      <c r="Y36" s="98"/>
      <c r="Z36" s="98"/>
      <c r="AA36" s="98">
        <v>1</v>
      </c>
      <c r="AB36" s="98"/>
      <c r="AC36" s="98"/>
      <c r="AD36" s="98">
        <v>2</v>
      </c>
      <c r="AE36" s="98"/>
      <c r="AF36" s="98"/>
      <c r="AG36" s="98">
        <v>3</v>
      </c>
      <c r="AH36" s="98"/>
      <c r="AI36" s="98"/>
      <c r="AJ36" s="63" t="s">
        <v>40</v>
      </c>
      <c r="AK36" s="63"/>
      <c r="AL36" s="30" t="s">
        <v>41</v>
      </c>
      <c r="AM36" s="96" t="s">
        <v>42</v>
      </c>
      <c r="AN36" s="97"/>
      <c r="AO36"/>
      <c r="AP36"/>
      <c r="AQ36"/>
    </row>
    <row r="37" spans="1:43" ht="20.100000000000001" customHeight="1" x14ac:dyDescent="0.5">
      <c r="A37" s="80" t="s">
        <v>43</v>
      </c>
      <c r="B37" s="80"/>
      <c r="C37" s="80"/>
      <c r="D37" s="31">
        <f>SUM(D38,D39,D40,D41,D43,D45)</f>
        <v>0</v>
      </c>
      <c r="E37" s="31">
        <f>SUM(E38,E39,E40,E41,E43,E45)</f>
        <v>0</v>
      </c>
      <c r="F37" s="93">
        <f>SUM(F38,F39,F40,F41,F43,F45)</f>
        <v>0</v>
      </c>
      <c r="G37" s="94"/>
      <c r="H37" s="95"/>
      <c r="I37" s="93">
        <f>SUM(I38,I39,I40,I41,I43,I45)</f>
        <v>0</v>
      </c>
      <c r="J37" s="94">
        <f t="shared" ref="J37:AI37" si="3">SUM(J38,J39,J40,J41,J43,J45)</f>
        <v>0</v>
      </c>
      <c r="K37" s="95">
        <f t="shared" si="3"/>
        <v>0</v>
      </c>
      <c r="L37" s="93">
        <f>SUM(L38,L39,L40,L41,L43,L45)</f>
        <v>0</v>
      </c>
      <c r="M37" s="94"/>
      <c r="N37" s="95"/>
      <c r="O37" s="93">
        <f>SUM(O38,O39,O40,O41,O43,O45)</f>
        <v>0</v>
      </c>
      <c r="P37" s="94"/>
      <c r="Q37" s="95"/>
      <c r="R37" s="93">
        <f>SUM(R38,R39,R40,R41,R43,R45)</f>
        <v>0</v>
      </c>
      <c r="S37" s="94"/>
      <c r="T37" s="95"/>
      <c r="U37" s="93">
        <f>SUM(U38,U39,U40,U41,U43,U45)</f>
        <v>0</v>
      </c>
      <c r="V37" s="94">
        <f t="shared" si="3"/>
        <v>0</v>
      </c>
      <c r="W37" s="95">
        <f t="shared" si="3"/>
        <v>0</v>
      </c>
      <c r="X37" s="93">
        <f>SUM(X38,X39,X40,X41,X43,X45)</f>
        <v>0</v>
      </c>
      <c r="Y37" s="94">
        <f t="shared" si="3"/>
        <v>0</v>
      </c>
      <c r="Z37" s="95">
        <f t="shared" si="3"/>
        <v>0</v>
      </c>
      <c r="AA37" s="93">
        <f>SUM(AA38,AA39,AA40,AA41,AA43,AA45)</f>
        <v>0</v>
      </c>
      <c r="AB37" s="94">
        <f t="shared" si="3"/>
        <v>0</v>
      </c>
      <c r="AC37" s="95">
        <f t="shared" si="3"/>
        <v>0</v>
      </c>
      <c r="AD37" s="93">
        <f>SUM(AD38,AD39,AD40,AD41,AD43,AD45)</f>
        <v>0</v>
      </c>
      <c r="AE37" s="94">
        <f t="shared" si="3"/>
        <v>0</v>
      </c>
      <c r="AF37" s="95">
        <f t="shared" si="3"/>
        <v>0</v>
      </c>
      <c r="AG37" s="93">
        <f>SUM(AG38,AG39,AG40,AG41,AG43,AG45)</f>
        <v>0</v>
      </c>
      <c r="AH37" s="94">
        <f t="shared" si="3"/>
        <v>0</v>
      </c>
      <c r="AI37" s="95">
        <f t="shared" si="3"/>
        <v>0</v>
      </c>
      <c r="AJ37" s="59">
        <f>SUM(D37:AI37)</f>
        <v>0</v>
      </c>
      <c r="AK37" s="59"/>
      <c r="AL37" s="32"/>
      <c r="AM37" s="77"/>
      <c r="AN37" s="78"/>
      <c r="AO37"/>
      <c r="AP37"/>
      <c r="AQ37"/>
    </row>
    <row r="38" spans="1:43" s="38" customFormat="1" ht="20.100000000000001" customHeight="1" x14ac:dyDescent="0.5">
      <c r="A38" s="33" t="s">
        <v>44</v>
      </c>
      <c r="B38" s="34"/>
      <c r="C38" s="35"/>
      <c r="D38" s="36"/>
      <c r="E38" s="36"/>
      <c r="F38" s="81"/>
      <c r="G38" s="82"/>
      <c r="H38" s="83"/>
      <c r="I38" s="81"/>
      <c r="J38" s="82"/>
      <c r="K38" s="83"/>
      <c r="L38" s="81"/>
      <c r="M38" s="82"/>
      <c r="N38" s="83"/>
      <c r="O38" s="81"/>
      <c r="P38" s="82"/>
      <c r="Q38" s="83"/>
      <c r="R38" s="81"/>
      <c r="S38" s="82"/>
      <c r="T38" s="83"/>
      <c r="U38" s="81"/>
      <c r="V38" s="82"/>
      <c r="W38" s="83"/>
      <c r="X38" s="81"/>
      <c r="Y38" s="82"/>
      <c r="Z38" s="83"/>
      <c r="AA38" s="81"/>
      <c r="AB38" s="82"/>
      <c r="AC38" s="83"/>
      <c r="AD38" s="81"/>
      <c r="AE38" s="82"/>
      <c r="AF38" s="83"/>
      <c r="AG38" s="81"/>
      <c r="AH38" s="82"/>
      <c r="AI38" s="83"/>
      <c r="AJ38" s="59">
        <f t="shared" ref="AJ38:AJ46" si="4">SUM(D38:AI38)</f>
        <v>0</v>
      </c>
      <c r="AK38" s="59"/>
      <c r="AL38" s="32" t="e">
        <f>ROUNDUP(AJ38/$AJ$47,1)</f>
        <v>#DIV/0!</v>
      </c>
      <c r="AM38" s="77"/>
      <c r="AN38" s="78"/>
      <c r="AO38" s="37"/>
      <c r="AP38" s="37"/>
      <c r="AQ38" s="37"/>
    </row>
    <row r="39" spans="1:43" s="38" customFormat="1" ht="20.100000000000001" customHeight="1" x14ac:dyDescent="0.5">
      <c r="A39" s="33" t="s">
        <v>45</v>
      </c>
      <c r="B39" s="34"/>
      <c r="C39" s="35"/>
      <c r="D39" s="36"/>
      <c r="E39" s="36"/>
      <c r="F39" s="81"/>
      <c r="G39" s="82"/>
      <c r="H39" s="83"/>
      <c r="I39" s="81"/>
      <c r="J39" s="82"/>
      <c r="K39" s="83"/>
      <c r="L39" s="81"/>
      <c r="M39" s="82"/>
      <c r="N39" s="83"/>
      <c r="O39" s="81"/>
      <c r="P39" s="82"/>
      <c r="Q39" s="83"/>
      <c r="R39" s="81"/>
      <c r="S39" s="82"/>
      <c r="T39" s="83"/>
      <c r="U39" s="81"/>
      <c r="V39" s="82"/>
      <c r="W39" s="83"/>
      <c r="X39" s="81"/>
      <c r="Y39" s="82"/>
      <c r="Z39" s="83"/>
      <c r="AA39" s="81"/>
      <c r="AB39" s="82"/>
      <c r="AC39" s="83"/>
      <c r="AD39" s="81"/>
      <c r="AE39" s="82"/>
      <c r="AF39" s="83"/>
      <c r="AG39" s="81"/>
      <c r="AH39" s="82"/>
      <c r="AI39" s="83"/>
      <c r="AJ39" s="59">
        <f t="shared" si="4"/>
        <v>0</v>
      </c>
      <c r="AK39" s="59"/>
      <c r="AL39" s="32" t="e">
        <f>ROUNDUP(AJ39/$AJ$47,1)</f>
        <v>#DIV/0!</v>
      </c>
      <c r="AM39" s="77"/>
      <c r="AN39" s="78"/>
      <c r="AO39" s="37"/>
      <c r="AP39" s="37"/>
      <c r="AQ39" s="37"/>
    </row>
    <row r="40" spans="1:43" ht="20.100000000000001" customHeight="1" x14ac:dyDescent="0.5">
      <c r="A40" s="33" t="s">
        <v>46</v>
      </c>
      <c r="B40" s="34"/>
      <c r="C40" s="35"/>
      <c r="D40" s="36"/>
      <c r="E40" s="36"/>
      <c r="F40" s="81"/>
      <c r="G40" s="82"/>
      <c r="H40" s="83"/>
      <c r="I40" s="81"/>
      <c r="J40" s="82"/>
      <c r="K40" s="83"/>
      <c r="L40" s="81"/>
      <c r="M40" s="82"/>
      <c r="N40" s="83"/>
      <c r="O40" s="81"/>
      <c r="P40" s="82"/>
      <c r="Q40" s="83"/>
      <c r="R40" s="81"/>
      <c r="S40" s="82"/>
      <c r="T40" s="83"/>
      <c r="U40" s="81"/>
      <c r="V40" s="82"/>
      <c r="W40" s="83"/>
      <c r="X40" s="81"/>
      <c r="Y40" s="82"/>
      <c r="Z40" s="83"/>
      <c r="AA40" s="81"/>
      <c r="AB40" s="82"/>
      <c r="AC40" s="83"/>
      <c r="AD40" s="81"/>
      <c r="AE40" s="82"/>
      <c r="AF40" s="83"/>
      <c r="AG40" s="81"/>
      <c r="AH40" s="82"/>
      <c r="AI40" s="83"/>
      <c r="AJ40" s="59">
        <f t="shared" si="4"/>
        <v>0</v>
      </c>
      <c r="AK40" s="59"/>
      <c r="AL40" s="32" t="e">
        <f>ROUNDUP(AJ40/$AJ$47,1)</f>
        <v>#DIV/0!</v>
      </c>
      <c r="AM40" s="77"/>
      <c r="AN40" s="78"/>
      <c r="AO40"/>
      <c r="AP40"/>
      <c r="AQ40"/>
    </row>
    <row r="41" spans="1:43" ht="20.100000000000001" customHeight="1" x14ac:dyDescent="0.5">
      <c r="A41" s="90" t="s">
        <v>47</v>
      </c>
      <c r="B41" s="91"/>
      <c r="C41" s="92"/>
      <c r="D41" s="36"/>
      <c r="E41" s="36"/>
      <c r="F41" s="81"/>
      <c r="G41" s="82"/>
      <c r="H41" s="83"/>
      <c r="I41" s="81"/>
      <c r="J41" s="82"/>
      <c r="K41" s="83"/>
      <c r="L41" s="81"/>
      <c r="M41" s="82"/>
      <c r="N41" s="83"/>
      <c r="O41" s="81"/>
      <c r="P41" s="82"/>
      <c r="Q41" s="83"/>
      <c r="R41" s="81"/>
      <c r="S41" s="82"/>
      <c r="T41" s="83"/>
      <c r="U41" s="81"/>
      <c r="V41" s="82"/>
      <c r="W41" s="83"/>
      <c r="X41" s="81"/>
      <c r="Y41" s="82"/>
      <c r="Z41" s="83"/>
      <c r="AA41" s="81"/>
      <c r="AB41" s="82"/>
      <c r="AC41" s="83"/>
      <c r="AD41" s="81"/>
      <c r="AE41" s="82"/>
      <c r="AF41" s="83"/>
      <c r="AG41" s="81"/>
      <c r="AH41" s="82"/>
      <c r="AI41" s="83"/>
      <c r="AJ41" s="59">
        <f t="shared" si="4"/>
        <v>0</v>
      </c>
      <c r="AK41" s="59"/>
      <c r="AL41" s="86" t="e">
        <f>ROUNDUP(AJ41/$AJ$47,1)</f>
        <v>#DIV/0!</v>
      </c>
      <c r="AM41" s="77"/>
      <c r="AN41" s="78"/>
      <c r="AO41"/>
      <c r="AP41"/>
      <c r="AQ41"/>
    </row>
    <row r="42" spans="1:43" s="38" customFormat="1" ht="20.100000000000001" customHeight="1" x14ac:dyDescent="0.5">
      <c r="A42" s="39"/>
      <c r="B42" s="88" t="s">
        <v>48</v>
      </c>
      <c r="C42" s="89"/>
      <c r="D42" s="36"/>
      <c r="E42" s="36"/>
      <c r="F42" s="81"/>
      <c r="G42" s="82"/>
      <c r="H42" s="83"/>
      <c r="I42" s="81"/>
      <c r="J42" s="82"/>
      <c r="K42" s="83"/>
      <c r="L42" s="81"/>
      <c r="M42" s="82"/>
      <c r="N42" s="83"/>
      <c r="O42" s="81"/>
      <c r="P42" s="82"/>
      <c r="Q42" s="83"/>
      <c r="R42" s="81"/>
      <c r="S42" s="82"/>
      <c r="T42" s="83"/>
      <c r="U42" s="81"/>
      <c r="V42" s="82"/>
      <c r="W42" s="83"/>
      <c r="X42" s="81"/>
      <c r="Y42" s="82"/>
      <c r="Z42" s="83"/>
      <c r="AA42" s="81"/>
      <c r="AB42" s="82"/>
      <c r="AC42" s="83"/>
      <c r="AD42" s="81"/>
      <c r="AE42" s="82"/>
      <c r="AF42" s="83"/>
      <c r="AG42" s="81"/>
      <c r="AH42" s="82"/>
      <c r="AI42" s="83"/>
      <c r="AJ42" s="59">
        <f t="shared" si="4"/>
        <v>0</v>
      </c>
      <c r="AK42" s="59"/>
      <c r="AL42" s="87"/>
      <c r="AM42" s="84" t="e">
        <f>ROUNDUP($AJ$42/$AJ$47,1)</f>
        <v>#DIV/0!</v>
      </c>
      <c r="AN42" s="85"/>
      <c r="AO42" s="37"/>
      <c r="AP42" s="37"/>
      <c r="AQ42" s="37"/>
    </row>
    <row r="43" spans="1:43" ht="20.100000000000001" customHeight="1" x14ac:dyDescent="0.5">
      <c r="A43" s="90" t="s">
        <v>49</v>
      </c>
      <c r="B43" s="91"/>
      <c r="C43" s="92"/>
      <c r="D43" s="36"/>
      <c r="E43" s="36"/>
      <c r="F43" s="81"/>
      <c r="G43" s="82"/>
      <c r="H43" s="83"/>
      <c r="I43" s="81"/>
      <c r="J43" s="82"/>
      <c r="K43" s="83"/>
      <c r="L43" s="81"/>
      <c r="M43" s="82"/>
      <c r="N43" s="83"/>
      <c r="O43" s="81"/>
      <c r="P43" s="82"/>
      <c r="Q43" s="83"/>
      <c r="R43" s="81"/>
      <c r="S43" s="82"/>
      <c r="T43" s="83"/>
      <c r="U43" s="81"/>
      <c r="V43" s="82"/>
      <c r="W43" s="83"/>
      <c r="X43" s="81"/>
      <c r="Y43" s="82"/>
      <c r="Z43" s="83"/>
      <c r="AA43" s="81"/>
      <c r="AB43" s="82"/>
      <c r="AC43" s="83"/>
      <c r="AD43" s="81"/>
      <c r="AE43" s="82"/>
      <c r="AF43" s="83"/>
      <c r="AG43" s="81"/>
      <c r="AH43" s="82"/>
      <c r="AI43" s="83"/>
      <c r="AJ43" s="59">
        <f t="shared" si="4"/>
        <v>0</v>
      </c>
      <c r="AK43" s="59"/>
      <c r="AL43" s="86" t="e">
        <f>ROUNDUP(AJ43/$AJ$47,1)</f>
        <v>#DIV/0!</v>
      </c>
      <c r="AM43" s="77"/>
      <c r="AN43" s="78"/>
      <c r="AO43"/>
      <c r="AP43"/>
      <c r="AQ43"/>
    </row>
    <row r="44" spans="1:43" s="38" customFormat="1" ht="20.100000000000001" customHeight="1" x14ac:dyDescent="0.5">
      <c r="A44" s="40"/>
      <c r="B44" s="88" t="s">
        <v>48</v>
      </c>
      <c r="C44" s="89"/>
      <c r="D44" s="36"/>
      <c r="E44" s="36"/>
      <c r="F44" s="81"/>
      <c r="G44" s="82"/>
      <c r="H44" s="83"/>
      <c r="I44" s="81"/>
      <c r="J44" s="82"/>
      <c r="K44" s="83"/>
      <c r="L44" s="81"/>
      <c r="M44" s="82"/>
      <c r="N44" s="83"/>
      <c r="O44" s="81"/>
      <c r="P44" s="82"/>
      <c r="Q44" s="83"/>
      <c r="R44" s="81"/>
      <c r="S44" s="82"/>
      <c r="T44" s="83"/>
      <c r="U44" s="81"/>
      <c r="V44" s="82"/>
      <c r="W44" s="83"/>
      <c r="X44" s="81"/>
      <c r="Y44" s="82"/>
      <c r="Z44" s="83"/>
      <c r="AA44" s="81"/>
      <c r="AB44" s="82"/>
      <c r="AC44" s="83"/>
      <c r="AD44" s="81"/>
      <c r="AE44" s="82"/>
      <c r="AF44" s="83"/>
      <c r="AG44" s="81"/>
      <c r="AH44" s="82"/>
      <c r="AI44" s="83"/>
      <c r="AJ44" s="59">
        <f t="shared" si="4"/>
        <v>0</v>
      </c>
      <c r="AK44" s="59"/>
      <c r="AL44" s="87"/>
      <c r="AM44" s="84" t="e">
        <f>ROUNDUP($AJ$44/$AJ$47,1)</f>
        <v>#DIV/0!</v>
      </c>
      <c r="AN44" s="85"/>
      <c r="AO44" s="37"/>
      <c r="AP44" s="37"/>
      <c r="AQ44" s="37"/>
    </row>
    <row r="45" spans="1:43" ht="20.100000000000001" customHeight="1" x14ac:dyDescent="0.5">
      <c r="A45" s="90" t="s">
        <v>50</v>
      </c>
      <c r="B45" s="91"/>
      <c r="C45" s="92"/>
      <c r="D45" s="36"/>
      <c r="E45" s="36"/>
      <c r="F45" s="81"/>
      <c r="G45" s="82"/>
      <c r="H45" s="83"/>
      <c r="I45" s="81"/>
      <c r="J45" s="82"/>
      <c r="K45" s="83"/>
      <c r="L45" s="81"/>
      <c r="M45" s="82"/>
      <c r="N45" s="83"/>
      <c r="O45" s="81"/>
      <c r="P45" s="82"/>
      <c r="Q45" s="83"/>
      <c r="R45" s="81"/>
      <c r="S45" s="82"/>
      <c r="T45" s="83"/>
      <c r="U45" s="81"/>
      <c r="V45" s="82"/>
      <c r="W45" s="83"/>
      <c r="X45" s="81"/>
      <c r="Y45" s="82"/>
      <c r="Z45" s="83"/>
      <c r="AA45" s="81"/>
      <c r="AB45" s="82"/>
      <c r="AC45" s="83"/>
      <c r="AD45" s="81"/>
      <c r="AE45" s="82"/>
      <c r="AF45" s="83"/>
      <c r="AG45" s="81"/>
      <c r="AH45" s="82"/>
      <c r="AI45" s="83"/>
      <c r="AJ45" s="59">
        <f t="shared" si="4"/>
        <v>0</v>
      </c>
      <c r="AK45" s="59"/>
      <c r="AL45" s="86" t="e">
        <f>ROUNDUP(AJ45/$AJ$47,1)</f>
        <v>#DIV/0!</v>
      </c>
      <c r="AM45" s="77"/>
      <c r="AN45" s="78"/>
      <c r="AO45"/>
      <c r="AP45"/>
      <c r="AQ45"/>
    </row>
    <row r="46" spans="1:43" s="38" customFormat="1" ht="20.100000000000001" customHeight="1" x14ac:dyDescent="0.5">
      <c r="A46" s="39"/>
      <c r="B46" s="88" t="s">
        <v>48</v>
      </c>
      <c r="C46" s="89"/>
      <c r="D46" s="36"/>
      <c r="E46" s="36"/>
      <c r="F46" s="81"/>
      <c r="G46" s="82"/>
      <c r="H46" s="83"/>
      <c r="I46" s="81"/>
      <c r="J46" s="82"/>
      <c r="K46" s="83"/>
      <c r="L46" s="81"/>
      <c r="M46" s="82"/>
      <c r="N46" s="83"/>
      <c r="O46" s="81"/>
      <c r="P46" s="82"/>
      <c r="Q46" s="83"/>
      <c r="R46" s="81"/>
      <c r="S46" s="82"/>
      <c r="T46" s="83"/>
      <c r="U46" s="81"/>
      <c r="V46" s="82"/>
      <c r="W46" s="83"/>
      <c r="X46" s="81"/>
      <c r="Y46" s="82"/>
      <c r="Z46" s="83"/>
      <c r="AA46" s="81"/>
      <c r="AB46" s="82"/>
      <c r="AC46" s="83"/>
      <c r="AD46" s="81"/>
      <c r="AE46" s="82"/>
      <c r="AF46" s="83"/>
      <c r="AG46" s="81"/>
      <c r="AH46" s="82"/>
      <c r="AI46" s="83"/>
      <c r="AJ46" s="59">
        <f t="shared" si="4"/>
        <v>0</v>
      </c>
      <c r="AK46" s="59"/>
      <c r="AL46" s="87"/>
      <c r="AM46" s="84" t="e">
        <f>ROUNDUP($AJ$46/$AJ$47,1)</f>
        <v>#DIV/0!</v>
      </c>
      <c r="AN46" s="85"/>
      <c r="AO46" s="37"/>
      <c r="AP46" s="37"/>
      <c r="AQ46" s="37"/>
    </row>
    <row r="47" spans="1:43" ht="20.100000000000001" customHeight="1" x14ac:dyDescent="0.5">
      <c r="A47" s="80" t="s">
        <v>51</v>
      </c>
      <c r="B47" s="80"/>
      <c r="C47" s="80"/>
      <c r="D47" s="36"/>
      <c r="E47" s="36"/>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59">
        <f>+SUM(D47:AI47)</f>
        <v>0</v>
      </c>
      <c r="AK47" s="59"/>
      <c r="AL47" s="41"/>
      <c r="AM47" s="77"/>
      <c r="AN47" s="78"/>
      <c r="AO47"/>
      <c r="AP47"/>
      <c r="AQ47"/>
    </row>
    <row r="48" spans="1:43" ht="5.15" customHeight="1" x14ac:dyDescent="0.5">
      <c r="A48" s="42"/>
      <c r="B48" s="42"/>
      <c r="C48" s="42"/>
      <c r="D48" s="43"/>
      <c r="E48" s="43"/>
      <c r="F48" s="43"/>
      <c r="G48" s="43"/>
      <c r="H48" s="43"/>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44"/>
      <c r="AK48" s="28"/>
      <c r="AL48" s="14"/>
      <c r="AM48" s="14"/>
      <c r="AN48" s="5"/>
    </row>
    <row r="49" spans="1:40" ht="18" customHeight="1" x14ac:dyDescent="0.5">
      <c r="A49" s="4" t="s">
        <v>52</v>
      </c>
      <c r="B49" s="28"/>
      <c r="D49" s="28"/>
      <c r="E49" s="28"/>
      <c r="F49" s="28"/>
      <c r="G49" s="28"/>
      <c r="H49" s="28"/>
      <c r="I49" s="28"/>
      <c r="J49" s="28"/>
      <c r="K49" s="28"/>
      <c r="L49" s="28"/>
      <c r="M49" s="28"/>
      <c r="N49" s="28"/>
      <c r="O49" s="28"/>
      <c r="P49" s="28"/>
      <c r="Q49" s="28"/>
      <c r="R49" s="28"/>
      <c r="S49" s="28"/>
      <c r="T49" s="28"/>
      <c r="U49" s="28"/>
      <c r="V49" s="28"/>
      <c r="W49" s="14"/>
      <c r="X49" s="28"/>
      <c r="Y49" s="28"/>
      <c r="Z49" s="28"/>
      <c r="AA49" s="28"/>
      <c r="AB49" s="28"/>
      <c r="AC49" s="28"/>
      <c r="AD49" s="28"/>
      <c r="AE49" s="28"/>
      <c r="AF49" s="28"/>
      <c r="AG49" s="28"/>
      <c r="AH49" s="28"/>
      <c r="AI49" s="28"/>
      <c r="AJ49" s="44"/>
      <c r="AK49" s="28"/>
      <c r="AL49" s="14"/>
      <c r="AM49" s="14"/>
      <c r="AN49" s="5"/>
    </row>
    <row r="50" spans="1:40" ht="45" customHeight="1" x14ac:dyDescent="0.5">
      <c r="A50" s="63" t="s">
        <v>53</v>
      </c>
      <c r="B50" s="63"/>
      <c r="C50" s="63" t="s">
        <v>32</v>
      </c>
      <c r="D50" s="63"/>
      <c r="E50" s="72" t="s">
        <v>34</v>
      </c>
      <c r="F50" s="72"/>
      <c r="G50" s="72"/>
      <c r="H50" s="72"/>
      <c r="I50" s="60" t="s">
        <v>54</v>
      </c>
      <c r="J50" s="61"/>
      <c r="K50" s="61"/>
      <c r="L50" s="61"/>
      <c r="M50" s="61"/>
      <c r="N50" s="62"/>
      <c r="O50" s="60" t="s">
        <v>55</v>
      </c>
      <c r="P50" s="61"/>
      <c r="Q50" s="61"/>
      <c r="R50" s="61"/>
      <c r="S50" s="61"/>
      <c r="T50" s="62"/>
      <c r="U50"/>
      <c r="W50" s="14"/>
      <c r="X50" s="28"/>
      <c r="Y50" s="28"/>
      <c r="Z50" s="28"/>
      <c r="AA50" s="28"/>
      <c r="AB50" s="28"/>
      <c r="AC50" s="28"/>
      <c r="AD50" s="28"/>
      <c r="AE50" s="28"/>
      <c r="AF50" s="28"/>
      <c r="AG50" s="28"/>
      <c r="AH50" s="28"/>
      <c r="AI50" s="28"/>
      <c r="AJ50" s="44"/>
      <c r="AK50" s="28"/>
      <c r="AL50" s="14"/>
      <c r="AM50" s="14"/>
      <c r="AN50" s="5"/>
    </row>
    <row r="51" spans="1:40" ht="18" customHeight="1" x14ac:dyDescent="0.5">
      <c r="A51" s="72" t="s">
        <v>56</v>
      </c>
      <c r="B51" s="72"/>
      <c r="C51" s="73">
        <f>ROUNDDOWN(IF(AL37&lt;=30,1,1+ROUNDUP((AL37-30)/30,0)),1)</f>
        <v>1</v>
      </c>
      <c r="D51" s="73"/>
      <c r="E51" s="73">
        <f>ROUNDUP(AL37/5,1)</f>
        <v>0</v>
      </c>
      <c r="F51" s="73"/>
      <c r="G51" s="73"/>
      <c r="H51" s="73"/>
      <c r="I51" s="74"/>
      <c r="J51" s="75"/>
      <c r="K51" s="75"/>
      <c r="L51" s="75"/>
      <c r="M51" s="75"/>
      <c r="N51" s="75"/>
      <c r="O51" s="76">
        <v>1</v>
      </c>
      <c r="P51" s="76"/>
      <c r="Q51" s="76"/>
      <c r="R51" s="76"/>
      <c r="S51" s="76"/>
      <c r="T51" s="76"/>
      <c r="U51"/>
      <c r="W51" s="14"/>
      <c r="X51" s="28"/>
      <c r="Y51" s="28"/>
      <c r="Z51" s="28"/>
      <c r="AA51" s="28"/>
      <c r="AB51" s="28"/>
      <c r="AC51" s="28"/>
      <c r="AD51" s="28"/>
      <c r="AE51" s="28"/>
      <c r="AF51" s="28"/>
      <c r="AG51" s="28"/>
      <c r="AH51" s="28"/>
      <c r="AI51" s="28"/>
      <c r="AJ51" s="44"/>
      <c r="AK51" s="28"/>
      <c r="AL51" s="14"/>
      <c r="AM51" s="14"/>
      <c r="AN51" s="5"/>
    </row>
    <row r="52" spans="1:40" ht="5.15" customHeight="1" x14ac:dyDescent="0.5">
      <c r="A52" s="42"/>
      <c r="B52" s="42"/>
      <c r="C52" s="42"/>
      <c r="D52" s="42"/>
      <c r="E52" s="42"/>
      <c r="F52" s="42"/>
      <c r="G52" s="42"/>
      <c r="H52" s="42"/>
      <c r="I52" s="42"/>
      <c r="J52" s="28"/>
      <c r="K52" s="28"/>
      <c r="L52" s="28"/>
      <c r="M52" s="44"/>
      <c r="N52" s="28"/>
      <c r="O52" s="28"/>
      <c r="P52" s="28"/>
      <c r="Q52"/>
      <c r="W52" s="14"/>
      <c r="X52" s="28"/>
      <c r="Y52" s="28"/>
      <c r="Z52" s="28"/>
      <c r="AA52" s="28"/>
      <c r="AB52" s="28"/>
      <c r="AC52" s="28"/>
      <c r="AD52" s="28"/>
      <c r="AE52" s="28"/>
      <c r="AF52" s="28"/>
      <c r="AG52" s="28"/>
      <c r="AH52" s="28"/>
      <c r="AI52" s="28"/>
      <c r="AJ52" s="44"/>
      <c r="AK52" s="28"/>
      <c r="AL52" s="14"/>
      <c r="AM52" s="14"/>
      <c r="AN52" s="5"/>
    </row>
    <row r="53" spans="1:40" ht="21.05" customHeight="1" x14ac:dyDescent="0.5">
      <c r="A53" s="4" t="s">
        <v>57</v>
      </c>
      <c r="B53" s="8"/>
      <c r="C53" s="9"/>
      <c r="D53" s="9"/>
      <c r="E53" s="9"/>
      <c r="F53" s="9"/>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row>
    <row r="54" spans="1:40" ht="24.95" customHeight="1" x14ac:dyDescent="0.5">
      <c r="A54" s="5"/>
      <c r="B54" s="14"/>
      <c r="C54" s="60" t="str">
        <f>IF(VLOOKUP($AK$1,選択肢!$A$1:$J$36,C59,FALSE)=0,"-",VLOOKUP($AK$1,選択肢!$A$1:$J$36,C59,FALSE))</f>
        <v>管理者</v>
      </c>
      <c r="D54" s="61"/>
      <c r="E54" s="70" t="str">
        <f>IF(VLOOKUP($AK$1,選択肢!$A$1:$J$36,E59,FALSE)=0,"-",VLOOKUP($AK$1,選択肢!$A$1:$J$36,E59,FALSE))</f>
        <v>サービス管理責任者</v>
      </c>
      <c r="F54" s="70"/>
      <c r="G54" s="70"/>
      <c r="H54" s="70"/>
      <c r="I54" s="60" t="str">
        <f>IF(VLOOKUP($AK$1,選択肢!$A$1:$J$36,I59,FALSE)=0,"-",VLOOKUP($AK$1,選択肢!$A$1:$J$36,I59,FALSE))</f>
        <v>世話人</v>
      </c>
      <c r="J54" s="61"/>
      <c r="K54" s="61"/>
      <c r="L54" s="61"/>
      <c r="M54" s="61"/>
      <c r="N54" s="62"/>
      <c r="O54" s="60" t="str">
        <f>IF(VLOOKUP($AK$1,選択肢!$A$1:$J$36,O59,FALSE)=0,"-",VLOOKUP($AK$1,選択肢!$A$1:$J$36,O59,FALSE))</f>
        <v>生活支援員</v>
      </c>
      <c r="P54" s="61"/>
      <c r="Q54" s="61"/>
      <c r="R54" s="61"/>
      <c r="S54" s="61"/>
      <c r="T54" s="62"/>
      <c r="U54" s="60" t="str">
        <f>IF(VLOOKUP($AK$1,選択肢!$A$1:$J$36,U59,FALSE)=0,"-",VLOOKUP($AK$1,選択肢!$A$1:$J$36,U59,FALSE))</f>
        <v>夜間支援従事者</v>
      </c>
      <c r="V54" s="61"/>
      <c r="W54" s="61"/>
      <c r="X54" s="61"/>
      <c r="Y54" s="61"/>
      <c r="Z54" s="62"/>
      <c r="AA54" s="60" t="str">
        <f>IF(VLOOKUP($AK$1,選択肢!$A$1:$J$36,AA59,FALSE)=0,"-",VLOOKUP($AK$1,選択肢!$A$1:$J$36,AA59,FALSE))</f>
        <v>-</v>
      </c>
      <c r="AB54" s="61"/>
      <c r="AC54" s="61"/>
      <c r="AD54" s="61"/>
      <c r="AE54" s="61"/>
      <c r="AF54" s="62"/>
      <c r="AG54" s="70" t="str">
        <f>IF(VLOOKUP($AK$1,選択肢!$A$1:$J$36,AG59,FALSE)=0,"-",VLOOKUP($AK$1,選択肢!$A$1:$J$36,AG59,FALSE))</f>
        <v>-</v>
      </c>
      <c r="AH54" s="70"/>
      <c r="AI54" s="70"/>
      <c r="AJ54" s="70"/>
      <c r="AK54" s="70"/>
      <c r="AL54" s="70" t="str">
        <f>IF(VLOOKUP($AK$1,選択肢!$A$1:$J$36,AL59,FALSE)=0,"-",VLOOKUP($AK$1,選択肢!$A$1:$J$36,AL59,FALSE))</f>
        <v>-</v>
      </c>
      <c r="AM54" s="70"/>
      <c r="AN54" s="5"/>
    </row>
    <row r="55" spans="1:40" ht="18" customHeight="1" x14ac:dyDescent="0.5">
      <c r="A55" s="5"/>
      <c r="B55" s="14"/>
      <c r="C55" s="45" t="s">
        <v>58</v>
      </c>
      <c r="D55" s="45" t="s">
        <v>59</v>
      </c>
      <c r="E55" s="46" t="s">
        <v>58</v>
      </c>
      <c r="F55" s="71" t="s">
        <v>59</v>
      </c>
      <c r="G55" s="71"/>
      <c r="H55" s="71"/>
      <c r="I55" s="64" t="s">
        <v>58</v>
      </c>
      <c r="J55" s="65"/>
      <c r="K55" s="66"/>
      <c r="L55" s="64" t="s">
        <v>59</v>
      </c>
      <c r="M55" s="65"/>
      <c r="N55" s="66"/>
      <c r="O55" s="64" t="s">
        <v>58</v>
      </c>
      <c r="P55" s="65"/>
      <c r="Q55" s="66"/>
      <c r="R55" s="64" t="s">
        <v>59</v>
      </c>
      <c r="S55" s="65"/>
      <c r="T55" s="66"/>
      <c r="U55" s="64" t="s">
        <v>58</v>
      </c>
      <c r="V55" s="65"/>
      <c r="W55" s="66"/>
      <c r="X55" s="64" t="s">
        <v>59</v>
      </c>
      <c r="Y55" s="65"/>
      <c r="Z55" s="66"/>
      <c r="AA55" s="64" t="s">
        <v>58</v>
      </c>
      <c r="AB55" s="65"/>
      <c r="AC55" s="66"/>
      <c r="AD55" s="64" t="s">
        <v>59</v>
      </c>
      <c r="AE55" s="65"/>
      <c r="AF55" s="66"/>
      <c r="AG55" s="64" t="s">
        <v>58</v>
      </c>
      <c r="AH55" s="65"/>
      <c r="AI55" s="66"/>
      <c r="AJ55" s="64" t="s">
        <v>59</v>
      </c>
      <c r="AK55" s="66"/>
      <c r="AL55" s="46" t="s">
        <v>60</v>
      </c>
      <c r="AM55" s="46" t="s">
        <v>61</v>
      </c>
      <c r="AN55" s="5"/>
    </row>
    <row r="56" spans="1:40" ht="18" customHeight="1" x14ac:dyDescent="0.5">
      <c r="A56" s="5"/>
      <c r="B56" s="47" t="s">
        <v>62</v>
      </c>
      <c r="C56" s="46">
        <f>COUNTIFS($B$11:$B$30,C$54,$C$11:$C$30,"A",$E$11:$E$30,"*")</f>
        <v>1</v>
      </c>
      <c r="D56" s="46">
        <f>COUNTIFS($B$11:$B$30,C$54,$C$11:$C$30,"B",$E$11:$E$30,"*")</f>
        <v>0</v>
      </c>
      <c r="E56" s="46">
        <f>COUNTIFS($B$11:$B$30,E$54,$C$11:$C$30,"A",$E$11:$E$30,"*")</f>
        <v>0</v>
      </c>
      <c r="F56" s="64">
        <f>COUNTIFS($B$11:$B$30,E$54,$C$11:$C$30,"B",$E$11:$E$30,"*")</f>
        <v>1</v>
      </c>
      <c r="G56" s="65"/>
      <c r="H56" s="66"/>
      <c r="I56" s="64">
        <f>COUNTIFS($B$11:$B$30,I$54,$C$11:$C$30,"A",$E$11:$E$30,"*")</f>
        <v>0</v>
      </c>
      <c r="J56" s="65"/>
      <c r="K56" s="66"/>
      <c r="L56" s="64">
        <f>COUNTIFS($B$11:$B$30,I$54,$C$11:$C$30,"B",$E$11:$E$30,"*")</f>
        <v>0</v>
      </c>
      <c r="M56" s="65"/>
      <c r="N56" s="66"/>
      <c r="O56" s="64">
        <f>COUNTIFS($B$11:$B$30,O$54,$C$11:$C$30,"A",$E$11:$E$30,"*")</f>
        <v>0</v>
      </c>
      <c r="P56" s="65"/>
      <c r="Q56" s="66"/>
      <c r="R56" s="64">
        <f>COUNTIFS($B$11:$B$30,O$54,$C$11:$C$30,"B",$E$11:$E$30,"*")</f>
        <v>0</v>
      </c>
      <c r="S56" s="65"/>
      <c r="T56" s="66"/>
      <c r="U56" s="64">
        <f>COUNTIFS($B$11:$B$30,U$54,$C$11:$C$30,"A",$E$11:$E$30,"*")</f>
        <v>0</v>
      </c>
      <c r="V56" s="65"/>
      <c r="W56" s="66"/>
      <c r="X56" s="64">
        <f>COUNTIFS($B$11:$B$30,U$54,$C$11:$C$30,"B",$E$11:$E$30,"*")</f>
        <v>0</v>
      </c>
      <c r="Y56" s="65"/>
      <c r="Z56" s="66"/>
      <c r="AA56" s="64">
        <f>COUNTIFS($B$11:$B$30,AA$54,$C$11:$C$30,"A",$E$11:$E$30,"*")</f>
        <v>0</v>
      </c>
      <c r="AB56" s="65"/>
      <c r="AC56" s="66"/>
      <c r="AD56" s="64">
        <f>COUNTIFS($B$11:$B$30,AA$54,$C$11:$C$30,"B",$E$11:$E$30,"*")</f>
        <v>0</v>
      </c>
      <c r="AE56" s="65"/>
      <c r="AF56" s="66"/>
      <c r="AG56" s="64">
        <f>COUNTIFS($B$11:$B$30,AG$54,$C$11:$C$30,"A",$E$11:$E$30,"*")</f>
        <v>0</v>
      </c>
      <c r="AH56" s="65"/>
      <c r="AI56" s="66"/>
      <c r="AJ56" s="64">
        <f>COUNTIFS($B$11:$B$30,AG$54,$C$11:$C$30,"B",$E$11:$E$30,"*")</f>
        <v>0</v>
      </c>
      <c r="AK56" s="66"/>
      <c r="AL56" s="46">
        <f>COUNTIFS($B$11:$B$30,AL$54,$C$11:$C$30,"A",$E$11:$E$30,"*")</f>
        <v>0</v>
      </c>
      <c r="AM56" s="46">
        <f>COUNTIFS($B$11:$B$30,AL$54,$C$11:$C$30,"B",$E$11:$E$30,"*")</f>
        <v>0</v>
      </c>
      <c r="AN56" s="5"/>
    </row>
    <row r="57" spans="1:40" ht="18" customHeight="1" x14ac:dyDescent="0.5">
      <c r="A57" s="5"/>
      <c r="B57" s="30" t="s">
        <v>63</v>
      </c>
      <c r="C57" s="46">
        <f>COUNTIFS($B$11:$B$30,C$54,$C$11:$C$30,"C",$E$11:$E$30,"*")</f>
        <v>0</v>
      </c>
      <c r="D57" s="46">
        <f>COUNTIFS($B$11:$B$30,C$54,$C$11:$C$30,"D",$E$11:$E$30,"*")</f>
        <v>0</v>
      </c>
      <c r="E57" s="46">
        <f>COUNTIFS($B$11:$B$30,E$54,$C$11:$C$30,"C",$E$11:$E$30,"*")</f>
        <v>0</v>
      </c>
      <c r="F57" s="64">
        <f>COUNTIFS($B$11:$B$30,E$54,$C$11:$C$30,"D",$E$11:$E$30,"*")</f>
        <v>0</v>
      </c>
      <c r="G57" s="65"/>
      <c r="H57" s="66"/>
      <c r="I57" s="64">
        <f>COUNTIFS($B$11:$B$30,I$54,$C$11:$C$30,"C",$E$11:$E$30,"*")</f>
        <v>1</v>
      </c>
      <c r="J57" s="65"/>
      <c r="K57" s="66"/>
      <c r="L57" s="64">
        <f>COUNTIFS($B$11:$B$30,I$54,$C$11:$C$30,"D",$E$11:$E$30,"*")</f>
        <v>1</v>
      </c>
      <c r="M57" s="65"/>
      <c r="N57" s="66"/>
      <c r="O57" s="64">
        <f>COUNTIFS($B$11:$B$30,O$54,$C$11:$C$30,"C",$E$11:$E$30,"*")</f>
        <v>0</v>
      </c>
      <c r="P57" s="65"/>
      <c r="Q57" s="66"/>
      <c r="R57" s="64">
        <f>COUNTIFS($B$11:$B$30,O$54,$C$11:$C$30,"D",$E$11:$E$30,"*")</f>
        <v>0</v>
      </c>
      <c r="S57" s="65"/>
      <c r="T57" s="66"/>
      <c r="U57" s="64">
        <f>COUNTIFS($B$11:$B$30,U$54,$C$11:$C$30,"C",$E$11:$E$30,"*")</f>
        <v>0</v>
      </c>
      <c r="V57" s="65"/>
      <c r="W57" s="66"/>
      <c r="X57" s="64">
        <f>COUNTIFS($B$11:$B$30,U$54,$C$11:$C$30,"D",$E$11:$E$30,"*")</f>
        <v>0</v>
      </c>
      <c r="Y57" s="65"/>
      <c r="Z57" s="66"/>
      <c r="AA57" s="64">
        <f>COUNTIFS($B$11:$B$30,AA$54,$C$11:$C$30,"C",$E$11:$E$30,"*")</f>
        <v>0</v>
      </c>
      <c r="AB57" s="65"/>
      <c r="AC57" s="66"/>
      <c r="AD57" s="64">
        <f>COUNTIFS($B$11:$B$30,AA$54,$C$11:$C$30,"D",$E$11:$E$30,"*")</f>
        <v>0</v>
      </c>
      <c r="AE57" s="65"/>
      <c r="AF57" s="66"/>
      <c r="AG57" s="64">
        <f>COUNTIFS($B$11:$B$30,AG$54,$C$11:$C$30,"C",$E$11:$E$30,"*")</f>
        <v>0</v>
      </c>
      <c r="AH57" s="65"/>
      <c r="AI57" s="66"/>
      <c r="AJ57" s="64">
        <f>COUNTIFS($B$11:$B$30,AG$54,$C$11:$C$30,"D",$E$11:$E$30,"*")</f>
        <v>0</v>
      </c>
      <c r="AK57" s="66"/>
      <c r="AL57" s="46">
        <f>COUNTIFS($B$11:$B$30,AL$54,$C$11:$C$30,"C",$E$11:$E$30,"*")</f>
        <v>0</v>
      </c>
      <c r="AM57" s="46">
        <f>COUNTIFS($B$11:$B$30,AL$54,$C$11:$C$30,"D",$E$11:$E$30,"*")</f>
        <v>0</v>
      </c>
      <c r="AN57" s="5"/>
    </row>
    <row r="58" spans="1:40" ht="24.95" customHeight="1" x14ac:dyDescent="0.5">
      <c r="A58" s="5"/>
      <c r="B58" s="30" t="s">
        <v>64</v>
      </c>
      <c r="C58" s="60">
        <f>IF($AK$3="４週",SUMIFS($AK$11:$AK$30,$B$11:$B$30,C54)/4/$AH$5,IF(OR($AK$3="変形労働時間制１月単位（暦月）",$AK$3="変形労働時間制１年単位（暦月）"),SUMIFS($AK$11:$AK$30,$B$11:$B$30,C54)/$AL$5,"記載する期間を選択してください"))</f>
        <v>0</v>
      </c>
      <c r="D58" s="62"/>
      <c r="E58" s="67">
        <f>IF($AK$3="４週",SUMIFS($AK$11:$AK$30,$B$11:$B$30,E54)/4/$AH$5,IF(OR($AK$3="変形労働時間制１月単位（暦月）",$AK$3="変形労働時間制１年単位（暦月）"),SUMIFS($AK$11:$AK$30,$B$11:$B$30,E54)/$AL$5,"記載する期間を選択してください"))</f>
        <v>0</v>
      </c>
      <c r="F58" s="68"/>
      <c r="G58" s="68"/>
      <c r="H58" s="69"/>
      <c r="I58" s="60">
        <f>IF($AK$3="４週",SUMIFS($AK$11:$AK$30,$B$11:$B$30,I54)/4/$AH$5,IF(OR($AK$3="変形労働時間制１月単位（暦月）",$AK$3="変形労働時間制１年単位（暦月）"),SUMIFS($AK$11:$AK$30,$B$11:$B$30,I54)/$AL$5,"記載する期間を選択してください"))</f>
        <v>0</v>
      </c>
      <c r="J58" s="61"/>
      <c r="K58" s="61"/>
      <c r="L58" s="61"/>
      <c r="M58" s="61"/>
      <c r="N58" s="62"/>
      <c r="O58" s="60">
        <f>IF($AK$3="４週",SUMIFS($AK$11:$AK$30,$B$11:$B$30,O54)/4/$AH$5,IF(OR($AK$3="変形労働時間制１月単位（暦月）",$AK$3="変形労働時間制１年単位（暦月）"),SUMIFS($AK$11:$AK$30,$B$11:$B$30,O54)/$AL$5,"記載する期間を選択してください"))</f>
        <v>0</v>
      </c>
      <c r="P58" s="61"/>
      <c r="Q58" s="61"/>
      <c r="R58" s="61"/>
      <c r="S58" s="61"/>
      <c r="T58" s="62"/>
      <c r="U58" s="60">
        <f>IF($AK$3="４週",SUMIFS($AK$11:$AK$30,$B$11:$B$30,U54)/4/$AH$5,IF(OR($AK$3="変形労働時間制１月単位（暦月）",$AK$3="変形労働時間制１年単位（暦月）"),SUMIFS($AK$11:$AK$30,$B$11:$B$30,U54)/$AL$5,"記載する期間を選択してください"))</f>
        <v>0</v>
      </c>
      <c r="V58" s="61"/>
      <c r="W58" s="61"/>
      <c r="X58" s="61"/>
      <c r="Y58" s="61"/>
      <c r="Z58" s="62"/>
      <c r="AA58" s="60">
        <f>IF($AK$3="４週",SUMIFS($AK$11:$AK$30,$B$11:$B$30,AA54)/4/$AH$5,IF(OR($AK$3="変形労働時間制１月単位（暦月）",$AK$3="変形労働時間制１年単位（暦月）"),SUMIFS($AK$11:$AK$30,$B$11:$B$30,AA54)/$AL$5,"記載する期間を選択してください"))</f>
        <v>0</v>
      </c>
      <c r="AB58" s="61"/>
      <c r="AC58" s="61"/>
      <c r="AD58" s="61"/>
      <c r="AE58" s="61"/>
      <c r="AF58" s="62"/>
      <c r="AG58" s="60">
        <f>IF($AK$3="４週",SUMIFS($AK$11:$AK$30,$B$11:$B$30,AG54)/4/$AH$5,IF(OR($AK$3="変形労働時間制１月単位（暦月）",$AK$3="変形労働時間制１年単位（暦月）"),SUMIFS($AK$11:$AK$30,$B$11:$B$30,AG54)/$AL$5,"記載する期間を選択してください"))</f>
        <v>0</v>
      </c>
      <c r="AH58" s="61"/>
      <c r="AI58" s="61"/>
      <c r="AJ58" s="61"/>
      <c r="AK58" s="62"/>
      <c r="AL58" s="60">
        <f>IF($AK$3="４週",SUMIFS($AK$11:$AK$30,$B$11:$B$30,AL54)/4/$AH$5,IF(OR($AK$3="変形労働時間制１月単位（暦月）",$AK$3="変形労働時間制１年単位（暦月）"),SUMIFS($AK$11:$AK$30,$B$11:$B$30,AL54)/$AL$5,"記載する期間を選択してください"))</f>
        <v>0</v>
      </c>
      <c r="AM58" s="62"/>
      <c r="AN58" s="5"/>
    </row>
    <row r="59" spans="1:40" ht="5.15" customHeight="1" x14ac:dyDescent="0.5">
      <c r="A59" s="5"/>
      <c r="B59" s="8"/>
      <c r="C59" s="48">
        <v>2</v>
      </c>
      <c r="D59" s="48"/>
      <c r="E59" s="48">
        <v>3</v>
      </c>
      <c r="F59" s="48"/>
      <c r="G59" s="48"/>
      <c r="H59" s="48"/>
      <c r="I59" s="48">
        <v>4</v>
      </c>
      <c r="J59" s="48"/>
      <c r="K59" s="48"/>
      <c r="L59" s="48"/>
      <c r="M59" s="48"/>
      <c r="N59" s="48"/>
      <c r="O59" s="48">
        <v>5</v>
      </c>
      <c r="P59" s="48"/>
      <c r="Q59" s="48"/>
      <c r="R59" s="48"/>
      <c r="S59" s="48"/>
      <c r="T59" s="48"/>
      <c r="U59" s="48">
        <v>6</v>
      </c>
      <c r="V59" s="48"/>
      <c r="W59" s="48"/>
      <c r="X59" s="48"/>
      <c r="Y59" s="48"/>
      <c r="Z59" s="48"/>
      <c r="AA59" s="48">
        <v>7</v>
      </c>
      <c r="AB59" s="48"/>
      <c r="AC59" s="48"/>
      <c r="AD59" s="48"/>
      <c r="AE59" s="48"/>
      <c r="AF59" s="48"/>
      <c r="AG59" s="48">
        <v>8</v>
      </c>
      <c r="AH59" s="48"/>
      <c r="AI59" s="48"/>
      <c r="AJ59" s="48"/>
      <c r="AK59" s="48"/>
      <c r="AL59" s="48">
        <v>9</v>
      </c>
      <c r="AM59" s="49"/>
      <c r="AN59" s="5"/>
    </row>
    <row r="60" spans="1:40" ht="14.95" customHeight="1" x14ac:dyDescent="0.5">
      <c r="A60" s="28" t="s">
        <v>65</v>
      </c>
      <c r="B60" s="50"/>
      <c r="C60" s="51"/>
      <c r="D60" s="51"/>
      <c r="E60" s="51"/>
      <c r="F60" s="52"/>
      <c r="G60" s="51"/>
      <c r="H60" s="48"/>
      <c r="I60" s="48"/>
      <c r="J60" s="48"/>
      <c r="K60" s="48"/>
      <c r="L60" s="48"/>
      <c r="M60" s="48"/>
      <c r="N60" s="48"/>
      <c r="O60" s="48"/>
      <c r="P60" s="48"/>
      <c r="Q60" s="48"/>
      <c r="R60" s="48">
        <v>6</v>
      </c>
      <c r="S60" s="48"/>
      <c r="T60" s="48"/>
      <c r="U60" s="48"/>
      <c r="V60" s="48"/>
      <c r="W60" s="48"/>
      <c r="X60" s="48">
        <v>7</v>
      </c>
      <c r="Y60" s="48"/>
      <c r="Z60" s="48"/>
      <c r="AA60" s="48"/>
      <c r="AB60" s="48"/>
      <c r="AC60" s="48"/>
      <c r="AD60" s="48">
        <v>8</v>
      </c>
      <c r="AE60" s="48"/>
      <c r="AF60" s="48"/>
      <c r="AG60" s="53"/>
      <c r="AH60" s="53"/>
      <c r="AI60" s="53"/>
      <c r="AJ60" s="53">
        <v>9</v>
      </c>
      <c r="AK60" s="54"/>
      <c r="AL60" s="54"/>
      <c r="AM60" s="5"/>
    </row>
    <row r="61" spans="1:40" s="28" customFormat="1" ht="14.95" customHeight="1" x14ac:dyDescent="0.5">
      <c r="A61" s="28" t="s">
        <v>66</v>
      </c>
      <c r="B61" s="42"/>
      <c r="C61" s="42"/>
      <c r="D61" s="42"/>
      <c r="E61" s="42"/>
      <c r="F61" s="42"/>
      <c r="G61" s="42"/>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row>
    <row r="62" spans="1:40" s="28" customFormat="1" ht="14.95" customHeight="1" x14ac:dyDescent="0.5">
      <c r="A62" s="28" t="s">
        <v>67</v>
      </c>
      <c r="B62" s="42"/>
      <c r="C62" s="42"/>
      <c r="D62" s="42"/>
      <c r="E62" s="42"/>
      <c r="F62" s="42"/>
      <c r="G62" s="42"/>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row>
    <row r="63" spans="1:40" s="28" customFormat="1" ht="14.95" customHeight="1" x14ac:dyDescent="0.5">
      <c r="A63" s="28" t="s">
        <v>68</v>
      </c>
      <c r="B63" s="42"/>
      <c r="C63" s="42"/>
      <c r="D63" s="42"/>
      <c r="E63" s="42"/>
      <c r="F63" s="42"/>
      <c r="G63" s="42"/>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row>
    <row r="64" spans="1:40" s="28" customFormat="1" ht="14.95" customHeight="1" x14ac:dyDescent="0.5">
      <c r="A64" s="28" t="s">
        <v>69</v>
      </c>
      <c r="B64" s="42"/>
      <c r="C64" s="42"/>
      <c r="D64" s="42"/>
      <c r="E64" s="42"/>
      <c r="F64" s="42"/>
      <c r="G64" s="42"/>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row>
    <row r="65" spans="1:7" ht="14.95" customHeight="1" x14ac:dyDescent="0.5">
      <c r="A65" s="28" t="s">
        <v>70</v>
      </c>
      <c r="B65" s="55"/>
      <c r="C65" s="28"/>
      <c r="D65" s="28"/>
      <c r="E65" s="28"/>
      <c r="F65" s="28"/>
      <c r="G65" s="28"/>
    </row>
    <row r="66" spans="1:7" ht="14.95" customHeight="1" x14ac:dyDescent="0.5">
      <c r="A66" s="28" t="s">
        <v>71</v>
      </c>
      <c r="B66" s="55"/>
      <c r="C66" s="28"/>
      <c r="D66" s="28"/>
      <c r="E66" s="28"/>
      <c r="F66" s="28"/>
      <c r="G66" s="28"/>
    </row>
    <row r="67" spans="1:7" ht="14.95" customHeight="1" x14ac:dyDescent="0.5">
      <c r="A67" s="28"/>
      <c r="B67" s="47" t="s">
        <v>72</v>
      </c>
      <c r="C67" s="63" t="s">
        <v>73</v>
      </c>
      <c r="D67" s="63"/>
      <c r="E67" s="63"/>
      <c r="F67" s="28"/>
      <c r="G67" s="28"/>
    </row>
    <row r="68" spans="1:7" ht="14.95" customHeight="1" x14ac:dyDescent="0.5">
      <c r="A68" s="28"/>
      <c r="B68" s="56" t="s">
        <v>31</v>
      </c>
      <c r="C68" s="59" t="s">
        <v>74</v>
      </c>
      <c r="D68" s="59"/>
      <c r="E68" s="59"/>
      <c r="F68" s="28"/>
      <c r="G68" s="28"/>
    </row>
    <row r="69" spans="1:7" ht="14.95" customHeight="1" x14ac:dyDescent="0.5">
      <c r="A69" s="28"/>
      <c r="B69" s="56" t="s">
        <v>33</v>
      </c>
      <c r="C69" s="59" t="s">
        <v>75</v>
      </c>
      <c r="D69" s="59"/>
      <c r="E69" s="59"/>
      <c r="F69" s="28"/>
      <c r="G69" s="28"/>
    </row>
    <row r="70" spans="1:7" ht="14.95" customHeight="1" x14ac:dyDescent="0.5">
      <c r="A70" s="28"/>
      <c r="B70" s="56" t="s">
        <v>35</v>
      </c>
      <c r="C70" s="59" t="s">
        <v>76</v>
      </c>
      <c r="D70" s="59"/>
      <c r="E70" s="59"/>
      <c r="F70" s="28"/>
      <c r="G70" s="28"/>
    </row>
    <row r="71" spans="1:7" ht="14.95" customHeight="1" x14ac:dyDescent="0.5">
      <c r="A71" s="28"/>
      <c r="B71" s="56" t="s">
        <v>36</v>
      </c>
      <c r="C71" s="59" t="s">
        <v>77</v>
      </c>
      <c r="D71" s="59"/>
      <c r="E71" s="59"/>
      <c r="F71" s="28"/>
      <c r="G71" s="28"/>
    </row>
    <row r="72" spans="1:7" ht="14.95" customHeight="1" x14ac:dyDescent="0.5">
      <c r="A72" s="28"/>
      <c r="B72" s="28" t="s">
        <v>78</v>
      </c>
      <c r="C72" s="28"/>
      <c r="D72" s="28"/>
      <c r="E72" s="28"/>
      <c r="F72" s="28"/>
      <c r="G72" s="28"/>
    </row>
    <row r="73" spans="1:7" ht="14.95" customHeight="1" x14ac:dyDescent="0.5">
      <c r="A73" s="28"/>
      <c r="B73" s="28" t="s">
        <v>79</v>
      </c>
      <c r="C73" s="28"/>
      <c r="D73" s="28"/>
      <c r="E73" s="28"/>
      <c r="F73" s="28"/>
      <c r="G73" s="28"/>
    </row>
    <row r="74" spans="1:7" ht="14.95" customHeight="1" x14ac:dyDescent="0.5">
      <c r="A74" s="28"/>
      <c r="B74" s="28" t="s">
        <v>80</v>
      </c>
      <c r="C74" s="28"/>
      <c r="D74" s="28"/>
      <c r="E74" s="28"/>
      <c r="F74" s="28"/>
      <c r="G74" s="28"/>
    </row>
    <row r="75" spans="1:7" ht="14.95" customHeight="1" x14ac:dyDescent="0.5">
      <c r="A75" s="28" t="s">
        <v>81</v>
      </c>
      <c r="B75" s="55"/>
      <c r="C75" s="28"/>
      <c r="D75" s="28"/>
      <c r="E75" s="28"/>
      <c r="F75" s="28"/>
      <c r="G75" s="28"/>
    </row>
    <row r="76" spans="1:7" ht="14.95" customHeight="1" x14ac:dyDescent="0.5">
      <c r="A76" s="28" t="s">
        <v>82</v>
      </c>
      <c r="B76" s="55"/>
      <c r="C76" s="28"/>
      <c r="D76" s="28"/>
      <c r="E76" s="28"/>
      <c r="F76" s="28"/>
      <c r="G76" s="28"/>
    </row>
    <row r="77" spans="1:7" ht="14.95" customHeight="1" x14ac:dyDescent="0.5">
      <c r="A77" s="28" t="s">
        <v>83</v>
      </c>
      <c r="B77" s="55"/>
      <c r="C77" s="28"/>
      <c r="D77" s="28"/>
      <c r="E77" s="28"/>
      <c r="F77" s="28"/>
      <c r="G77" s="28"/>
    </row>
    <row r="78" spans="1:7" ht="14.95" customHeight="1" x14ac:dyDescent="0.5">
      <c r="A78" s="28" t="s">
        <v>84</v>
      </c>
      <c r="B78" s="55"/>
      <c r="C78" s="28"/>
      <c r="D78" s="28"/>
      <c r="E78" s="28"/>
      <c r="F78" s="28"/>
      <c r="G78" s="28"/>
    </row>
    <row r="79" spans="1:7" ht="14.95" customHeight="1" x14ac:dyDescent="0.5">
      <c r="A79" s="28" t="s">
        <v>85</v>
      </c>
      <c r="B79" s="55"/>
      <c r="C79" s="28"/>
      <c r="D79" s="28"/>
      <c r="E79" s="28"/>
      <c r="F79" s="28"/>
      <c r="G79" s="28"/>
    </row>
    <row r="80" spans="1:7" ht="14.95" customHeight="1" x14ac:dyDescent="0.5">
      <c r="A80" s="28" t="s">
        <v>86</v>
      </c>
      <c r="B80" s="55"/>
      <c r="C80" s="28"/>
      <c r="D80" s="28"/>
      <c r="E80" s="28"/>
      <c r="F80" s="28"/>
      <c r="G80" s="28"/>
    </row>
    <row r="81" spans="1:7" ht="14.95" customHeight="1" x14ac:dyDescent="0.5">
      <c r="A81" s="28"/>
      <c r="B81" s="28" t="s">
        <v>87</v>
      </c>
      <c r="C81" s="28"/>
      <c r="D81" s="28"/>
      <c r="E81" s="28"/>
      <c r="F81" s="28"/>
      <c r="G81" s="28"/>
    </row>
    <row r="82" spans="1:7" ht="14.95" customHeight="1" x14ac:dyDescent="0.5">
      <c r="A82" s="28"/>
      <c r="B82" s="28" t="s">
        <v>88</v>
      </c>
      <c r="C82" s="28"/>
      <c r="D82" s="28"/>
      <c r="E82" s="28"/>
      <c r="F82" s="28"/>
      <c r="G82" s="28"/>
    </row>
    <row r="83" spans="1:7" ht="14.95" customHeight="1" x14ac:dyDescent="0.5">
      <c r="A83" s="28" t="s">
        <v>89</v>
      </c>
      <c r="B83" s="55"/>
      <c r="C83" s="28"/>
      <c r="D83" s="28"/>
      <c r="E83" s="28"/>
      <c r="F83" s="28"/>
      <c r="G83" s="28"/>
    </row>
    <row r="84" spans="1:7" ht="14.95" customHeight="1" x14ac:dyDescent="0.5">
      <c r="A84" s="28" t="s">
        <v>90</v>
      </c>
      <c r="B84" s="55"/>
      <c r="C84" s="28"/>
      <c r="D84" s="28"/>
      <c r="E84" s="28"/>
      <c r="F84" s="28"/>
      <c r="G84" s="28"/>
    </row>
    <row r="85" spans="1:7" ht="14.95" customHeight="1" x14ac:dyDescent="0.5">
      <c r="A85" s="28" t="s">
        <v>91</v>
      </c>
      <c r="B85" s="55"/>
      <c r="C85" s="28"/>
      <c r="D85" s="28"/>
      <c r="E85" s="28"/>
      <c r="F85" s="28"/>
      <c r="G85" s="28"/>
    </row>
    <row r="86" spans="1:7" ht="14.95" customHeight="1" x14ac:dyDescent="0.5">
      <c r="A86" s="28" t="s">
        <v>92</v>
      </c>
      <c r="B86" s="55"/>
      <c r="C86" s="28"/>
      <c r="D86" s="28"/>
      <c r="E86" s="28"/>
      <c r="F86" s="28"/>
      <c r="G86" s="28"/>
    </row>
    <row r="87" spans="1:7" ht="14.95" customHeight="1" x14ac:dyDescent="0.5">
      <c r="A87" s="28" t="s">
        <v>93</v>
      </c>
      <c r="B87" s="55"/>
      <c r="C87" s="28"/>
      <c r="D87" s="28"/>
      <c r="E87" s="28"/>
      <c r="F87" s="28"/>
      <c r="G87" s="28"/>
    </row>
    <row r="88" spans="1:7" ht="14.95" customHeight="1" x14ac:dyDescent="0.5">
      <c r="A88" s="28" t="s">
        <v>94</v>
      </c>
      <c r="B88" s="55"/>
      <c r="C88" s="28"/>
      <c r="D88" s="28"/>
      <c r="E88" s="28"/>
      <c r="F88" s="28"/>
      <c r="G88" s="28"/>
    </row>
    <row r="89" spans="1:7" ht="14.95" customHeight="1" x14ac:dyDescent="0.5">
      <c r="A89" s="28" t="s">
        <v>95</v>
      </c>
      <c r="B89" s="55"/>
      <c r="C89" s="28"/>
      <c r="D89" s="28"/>
      <c r="E89" s="28"/>
      <c r="F89" s="28"/>
      <c r="G89" s="28"/>
    </row>
    <row r="90" spans="1:7" ht="14.95" customHeight="1" x14ac:dyDescent="0.5">
      <c r="A90" s="28" t="s">
        <v>96</v>
      </c>
      <c r="B90" s="55"/>
      <c r="C90" s="28"/>
      <c r="D90" s="28"/>
      <c r="E90" s="28"/>
      <c r="F90" s="28"/>
      <c r="G90" s="28"/>
    </row>
  </sheetData>
  <mergeCells count="271">
    <mergeCell ref="AK3:AN3"/>
    <mergeCell ref="B4:C4"/>
    <mergeCell ref="D4:G4"/>
    <mergeCell ref="AK4:AN4"/>
    <mergeCell ref="B5:C5"/>
    <mergeCell ref="D5:G5"/>
    <mergeCell ref="AH5:AJ5"/>
    <mergeCell ref="AK1:AN1"/>
    <mergeCell ref="M2:P2"/>
    <mergeCell ref="Q2:R2"/>
    <mergeCell ref="S2:T2"/>
    <mergeCell ref="U2:V2"/>
    <mergeCell ref="AK2:AN2"/>
    <mergeCell ref="F8:L8"/>
    <mergeCell ref="M8:S8"/>
    <mergeCell ref="T8:Z8"/>
    <mergeCell ref="AA8:AG8"/>
    <mergeCell ref="AH8:AJ8"/>
    <mergeCell ref="A7:A10"/>
    <mergeCell ref="B7:B8"/>
    <mergeCell ref="C7:C10"/>
    <mergeCell ref="D7:D10"/>
    <mergeCell ref="E7:E10"/>
    <mergeCell ref="F7:AJ7"/>
    <mergeCell ref="B9:B10"/>
    <mergeCell ref="AM11:AN11"/>
    <mergeCell ref="AM12:AN12"/>
    <mergeCell ref="AM13:AN13"/>
    <mergeCell ref="AM14:AN14"/>
    <mergeCell ref="AM15:AN15"/>
    <mergeCell ref="AM16:AN16"/>
    <mergeCell ref="AK7:AK10"/>
    <mergeCell ref="AL7:AL10"/>
    <mergeCell ref="AM7:AN10"/>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29:AN29"/>
    <mergeCell ref="AM30:AN30"/>
    <mergeCell ref="A31:E31"/>
    <mergeCell ref="AM31:AN32"/>
    <mergeCell ref="A32:E32"/>
    <mergeCell ref="A36:C36"/>
    <mergeCell ref="F36:H36"/>
    <mergeCell ref="I36:K36"/>
    <mergeCell ref="L36:N36"/>
    <mergeCell ref="O36:Q36"/>
    <mergeCell ref="AJ36:AK36"/>
    <mergeCell ref="AM36:AN36"/>
    <mergeCell ref="A37:C37"/>
    <mergeCell ref="F37:H37"/>
    <mergeCell ref="I37:K37"/>
    <mergeCell ref="L37:N37"/>
    <mergeCell ref="O37:Q37"/>
    <mergeCell ref="R37:T37"/>
    <mergeCell ref="U37:W37"/>
    <mergeCell ref="X37:Z37"/>
    <mergeCell ref="R36:T36"/>
    <mergeCell ref="U36:W36"/>
    <mergeCell ref="X36:Z36"/>
    <mergeCell ref="AA36:AC36"/>
    <mergeCell ref="AD36:AF36"/>
    <mergeCell ref="AG36:AI36"/>
    <mergeCell ref="AA37:AC37"/>
    <mergeCell ref="AD37:AF37"/>
    <mergeCell ref="AG37:AI37"/>
    <mergeCell ref="AJ37:AK37"/>
    <mergeCell ref="AM37:AN37"/>
    <mergeCell ref="F38:H38"/>
    <mergeCell ref="I38:K38"/>
    <mergeCell ref="L38:N38"/>
    <mergeCell ref="O38:Q38"/>
    <mergeCell ref="R38:T38"/>
    <mergeCell ref="AM38:AN38"/>
    <mergeCell ref="F39:H39"/>
    <mergeCell ref="I39:K39"/>
    <mergeCell ref="L39:N39"/>
    <mergeCell ref="O39:Q39"/>
    <mergeCell ref="R39:T39"/>
    <mergeCell ref="U39:W39"/>
    <mergeCell ref="X39:Z39"/>
    <mergeCell ref="AA39:AC39"/>
    <mergeCell ref="AD39:AF39"/>
    <mergeCell ref="U38:W38"/>
    <mergeCell ref="X38:Z38"/>
    <mergeCell ref="AA38:AC38"/>
    <mergeCell ref="AD38:AF38"/>
    <mergeCell ref="AG38:AI38"/>
    <mergeCell ref="AJ38:AK38"/>
    <mergeCell ref="AG39:AI39"/>
    <mergeCell ref="AJ39:AK39"/>
    <mergeCell ref="AM39:AN39"/>
    <mergeCell ref="F40:H40"/>
    <mergeCell ref="I40:K40"/>
    <mergeCell ref="L40:N40"/>
    <mergeCell ref="O40:Q40"/>
    <mergeCell ref="R40:T40"/>
    <mergeCell ref="U40:W40"/>
    <mergeCell ref="X40:Z40"/>
    <mergeCell ref="AA40:AC40"/>
    <mergeCell ref="AD40:AF40"/>
    <mergeCell ref="AG40:AI40"/>
    <mergeCell ref="AJ40:AK40"/>
    <mergeCell ref="AM40:AN40"/>
    <mergeCell ref="A41:C41"/>
    <mergeCell ref="F41:H41"/>
    <mergeCell ref="I41:K41"/>
    <mergeCell ref="L41:N41"/>
    <mergeCell ref="O41:Q41"/>
    <mergeCell ref="AM42:AN42"/>
    <mergeCell ref="AJ41:AK41"/>
    <mergeCell ref="AL41:AL42"/>
    <mergeCell ref="AM41:AN41"/>
    <mergeCell ref="B42:C42"/>
    <mergeCell ref="F42:H42"/>
    <mergeCell ref="I42:K42"/>
    <mergeCell ref="L42:N42"/>
    <mergeCell ref="O42:Q42"/>
    <mergeCell ref="R42:T42"/>
    <mergeCell ref="U42:W42"/>
    <mergeCell ref="R41:T41"/>
    <mergeCell ref="U41:W41"/>
    <mergeCell ref="X41:Z41"/>
    <mergeCell ref="AA41:AC41"/>
    <mergeCell ref="AD41:AF41"/>
    <mergeCell ref="AG41:AI41"/>
    <mergeCell ref="AG43:AI43"/>
    <mergeCell ref="AJ43:AK43"/>
    <mergeCell ref="A43:C43"/>
    <mergeCell ref="F43:H43"/>
    <mergeCell ref="I43:K43"/>
    <mergeCell ref="L43:N43"/>
    <mergeCell ref="O43:Q43"/>
    <mergeCell ref="R43:T43"/>
    <mergeCell ref="X42:Z42"/>
    <mergeCell ref="AA42:AC42"/>
    <mergeCell ref="AD42:AF42"/>
    <mergeCell ref="AG42:AI42"/>
    <mergeCell ref="AJ42:AK42"/>
    <mergeCell ref="AA44:AC44"/>
    <mergeCell ref="AD44:AF44"/>
    <mergeCell ref="AG44:AI44"/>
    <mergeCell ref="AJ44:AK44"/>
    <mergeCell ref="AM44:AN44"/>
    <mergeCell ref="A45:C45"/>
    <mergeCell ref="F45:H45"/>
    <mergeCell ref="I45:K45"/>
    <mergeCell ref="L45:N45"/>
    <mergeCell ref="O45:Q45"/>
    <mergeCell ref="AL43:AL44"/>
    <mergeCell ref="AM43:AN43"/>
    <mergeCell ref="B44:C44"/>
    <mergeCell ref="F44:H44"/>
    <mergeCell ref="I44:K44"/>
    <mergeCell ref="L44:N44"/>
    <mergeCell ref="O44:Q44"/>
    <mergeCell ref="R44:T44"/>
    <mergeCell ref="U44:W44"/>
    <mergeCell ref="X44:Z44"/>
    <mergeCell ref="U43:W43"/>
    <mergeCell ref="X43:Z43"/>
    <mergeCell ref="AA43:AC43"/>
    <mergeCell ref="AD43:AF43"/>
    <mergeCell ref="B46:C46"/>
    <mergeCell ref="F46:H46"/>
    <mergeCell ref="I46:K46"/>
    <mergeCell ref="L46:N46"/>
    <mergeCell ref="O46:Q46"/>
    <mergeCell ref="R46:T46"/>
    <mergeCell ref="U46:W46"/>
    <mergeCell ref="R45:T45"/>
    <mergeCell ref="U45:W45"/>
    <mergeCell ref="X46:Z46"/>
    <mergeCell ref="AA46:AC46"/>
    <mergeCell ref="AD46:AF46"/>
    <mergeCell ref="AG46:AI46"/>
    <mergeCell ref="AJ46:AK46"/>
    <mergeCell ref="AM46:AN46"/>
    <mergeCell ref="AJ45:AK45"/>
    <mergeCell ref="AL45:AL46"/>
    <mergeCell ref="AM45:AN45"/>
    <mergeCell ref="X45:Z45"/>
    <mergeCell ref="AA45:AC45"/>
    <mergeCell ref="AD45:AF45"/>
    <mergeCell ref="AG45:AI45"/>
    <mergeCell ref="AM47:AN47"/>
    <mergeCell ref="A50:B50"/>
    <mergeCell ref="C50:D50"/>
    <mergeCell ref="E50:H50"/>
    <mergeCell ref="I50:N50"/>
    <mergeCell ref="O50:T50"/>
    <mergeCell ref="U47:W47"/>
    <mergeCell ref="X47:Z47"/>
    <mergeCell ref="AA47:AC47"/>
    <mergeCell ref="AD47:AF47"/>
    <mergeCell ref="AG47:AI47"/>
    <mergeCell ref="AJ47:AK47"/>
    <mergeCell ref="A47:C47"/>
    <mergeCell ref="F47:H47"/>
    <mergeCell ref="I47:K47"/>
    <mergeCell ref="L47:N47"/>
    <mergeCell ref="O47:Q47"/>
    <mergeCell ref="R47:T47"/>
    <mergeCell ref="A51:B51"/>
    <mergeCell ref="C51:D51"/>
    <mergeCell ref="E51:H51"/>
    <mergeCell ref="I51:N51"/>
    <mergeCell ref="O51:T51"/>
    <mergeCell ref="C54:D54"/>
    <mergeCell ref="E54:H54"/>
    <mergeCell ref="I54:N54"/>
    <mergeCell ref="O54:T54"/>
    <mergeCell ref="F56:H56"/>
    <mergeCell ref="I56:K56"/>
    <mergeCell ref="L56:N56"/>
    <mergeCell ref="O56:Q56"/>
    <mergeCell ref="R56:T56"/>
    <mergeCell ref="U54:Z54"/>
    <mergeCell ref="AA54:AF54"/>
    <mergeCell ref="AG54:AK54"/>
    <mergeCell ref="AL54:AM54"/>
    <mergeCell ref="F55:H55"/>
    <mergeCell ref="I55:K55"/>
    <mergeCell ref="L55:N55"/>
    <mergeCell ref="O55:Q55"/>
    <mergeCell ref="R55:T55"/>
    <mergeCell ref="U55:W55"/>
    <mergeCell ref="U56:W56"/>
    <mergeCell ref="X56:Z56"/>
    <mergeCell ref="AA56:AC56"/>
    <mergeCell ref="AD56:AF56"/>
    <mergeCell ref="AG56:AI56"/>
    <mergeCell ref="AJ56:AK56"/>
    <mergeCell ref="X55:Z55"/>
    <mergeCell ref="AA55:AC55"/>
    <mergeCell ref="AD55:AF55"/>
    <mergeCell ref="AG55:AI55"/>
    <mergeCell ref="AJ55:AK55"/>
    <mergeCell ref="C70:E70"/>
    <mergeCell ref="C71:E71"/>
    <mergeCell ref="AA58:AF58"/>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 ref="L57:N57"/>
    <mergeCell ref="O57:Q57"/>
    <mergeCell ref="R57:T57"/>
    <mergeCell ref="U57:W57"/>
  </mergeCells>
  <phoneticPr fontId="3"/>
  <dataValidations count="7">
    <dataValidation allowBlank="1" showInputMessage="1" sqref="B11:B12" xr:uid="{F3AD6221-F584-4F91-B24A-8F2AB559776D}"/>
    <dataValidation type="whole" operator="greaterThanOrEqual" allowBlank="1" showInputMessage="1" showErrorMessage="1" sqref="AG37:AG47 L37:L47 O37:O47 R37:R47 U37:U47 X37:X47 AA37:AA47 AD37:AD47 I37:I47 D37:F47" xr:uid="{66A85E13-5E00-46C0-9554-2E944240E48E}">
      <formula1>0</formula1>
    </dataValidation>
    <dataValidation type="list" allowBlank="1" showInputMessage="1" showErrorMessage="1" sqref="C11:C30" xr:uid="{E2D29A81-E647-4772-9110-C3D0AD505BE4}">
      <formula1>"A,B,C,D"</formula1>
    </dataValidation>
    <dataValidation operator="greaterThanOrEqual" allowBlank="1" showInputMessage="1" showErrorMessage="1" sqref="I48:I49 I52 L48:L49 L52 AL37:AL41 AJ37:AJ47 AM36 AM42 AM44 AL43 AM46 AL45" xr:uid="{724C86BD-9863-4D2A-8F04-EAB46B06A78E}"/>
    <dataValidation type="list" allowBlank="1" showInputMessage="1" showErrorMessage="1" sqref="AK4:AN4" xr:uid="{65815140-F78E-4728-815F-77106C9F6B52}">
      <formula1>"予定,実績"</formula1>
    </dataValidation>
    <dataValidation type="list" allowBlank="1" showInputMessage="1" showErrorMessage="1" sqref="AK3:AN3" xr:uid="{669C55A6-ADDC-48B3-A26B-43D8EB7132FA}">
      <formula1>"４週,変形労働時間制１月単位（暦月）,変形労働時間制１年単位（暦月）"</formula1>
    </dataValidation>
    <dataValidation type="list" allowBlank="1" showInputMessage="1" sqref="B13:B30" xr:uid="{90C7AB19-4B46-464F-AABD-32DED8C6923B}">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2" manualBreakCount="2">
    <brk id="34" max="39" man="1"/>
    <brk id="73"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EA086-E0CD-4DF6-93C9-9BFD2AA0869C}">
  <dimension ref="A1:L38"/>
  <sheetViews>
    <sheetView zoomScaleNormal="100" workbookViewId="0"/>
  </sheetViews>
  <sheetFormatPr defaultRowHeight="18.3" x14ac:dyDescent="0.5"/>
  <cols>
    <col min="1" max="1" width="31.81640625" style="57" customWidth="1"/>
    <col min="2" max="11" width="10.36328125" style="57" customWidth="1"/>
  </cols>
  <sheetData>
    <row r="1" spans="1:12" x14ac:dyDescent="0.5">
      <c r="A1" s="57" t="s">
        <v>97</v>
      </c>
      <c r="B1" s="57" t="s">
        <v>98</v>
      </c>
      <c r="C1" s="57" t="s">
        <v>99</v>
      </c>
      <c r="D1" s="57" t="s">
        <v>100</v>
      </c>
      <c r="E1" s="57" t="s">
        <v>101</v>
      </c>
      <c r="F1" s="57" t="s">
        <v>102</v>
      </c>
      <c r="G1" s="57" t="s">
        <v>103</v>
      </c>
      <c r="H1" s="57" t="s">
        <v>104</v>
      </c>
      <c r="I1" s="57" t="s">
        <v>105</v>
      </c>
      <c r="J1" s="57" t="s">
        <v>106</v>
      </c>
      <c r="K1" s="57" t="s">
        <v>107</v>
      </c>
    </row>
    <row r="2" spans="1:12" x14ac:dyDescent="0.5">
      <c r="A2" s="57" t="s">
        <v>108</v>
      </c>
      <c r="B2" s="57" t="s">
        <v>30</v>
      </c>
      <c r="C2" s="57" t="s">
        <v>109</v>
      </c>
      <c r="D2" s="57" t="s">
        <v>110</v>
      </c>
    </row>
    <row r="3" spans="1:12" x14ac:dyDescent="0.5">
      <c r="A3" s="57" t="s">
        <v>111</v>
      </c>
      <c r="B3" s="57" t="s">
        <v>30</v>
      </c>
      <c r="C3" s="57" t="s">
        <v>109</v>
      </c>
      <c r="D3" s="57" t="s">
        <v>110</v>
      </c>
    </row>
    <row r="4" spans="1:12" x14ac:dyDescent="0.5">
      <c r="A4" s="57" t="s">
        <v>112</v>
      </c>
      <c r="B4" s="57" t="s">
        <v>30</v>
      </c>
      <c r="C4" s="57" t="s">
        <v>109</v>
      </c>
      <c r="D4" s="57" t="s">
        <v>110</v>
      </c>
    </row>
    <row r="5" spans="1:12" x14ac:dyDescent="0.5">
      <c r="A5" s="57" t="s">
        <v>113</v>
      </c>
      <c r="B5" s="57" t="s">
        <v>30</v>
      </c>
      <c r="C5" s="57" t="s">
        <v>109</v>
      </c>
      <c r="D5" s="57" t="s">
        <v>110</v>
      </c>
    </row>
    <row r="6" spans="1:12" x14ac:dyDescent="0.5">
      <c r="A6" s="58" t="s">
        <v>114</v>
      </c>
      <c r="B6" s="58" t="s">
        <v>30</v>
      </c>
      <c r="C6" s="58" t="s">
        <v>32</v>
      </c>
      <c r="D6" s="58" t="s">
        <v>115</v>
      </c>
      <c r="E6" s="58" t="s">
        <v>116</v>
      </c>
      <c r="F6" s="58" t="s">
        <v>117</v>
      </c>
      <c r="G6" s="58"/>
      <c r="H6" s="58"/>
      <c r="I6" s="58"/>
      <c r="J6" s="58"/>
    </row>
    <row r="7" spans="1:12" x14ac:dyDescent="0.5">
      <c r="A7" s="58" t="s">
        <v>118</v>
      </c>
      <c r="B7" s="58" t="s">
        <v>30</v>
      </c>
      <c r="C7" s="58" t="s">
        <v>32</v>
      </c>
      <c r="D7" s="58" t="s">
        <v>115</v>
      </c>
      <c r="E7" s="58" t="s">
        <v>116</v>
      </c>
      <c r="F7" s="58" t="s">
        <v>119</v>
      </c>
      <c r="G7" s="58" t="s">
        <v>120</v>
      </c>
      <c r="H7" s="58" t="s">
        <v>121</v>
      </c>
      <c r="I7" s="58" t="s">
        <v>117</v>
      </c>
      <c r="J7" s="58"/>
    </row>
    <row r="8" spans="1:12" x14ac:dyDescent="0.5">
      <c r="A8" s="58" t="s">
        <v>122</v>
      </c>
      <c r="B8" s="58" t="s">
        <v>30</v>
      </c>
      <c r="C8" s="58" t="s">
        <v>117</v>
      </c>
      <c r="D8" s="58"/>
      <c r="E8" s="58"/>
      <c r="F8" s="58"/>
      <c r="G8" s="58"/>
      <c r="H8" s="58"/>
      <c r="I8" s="58"/>
      <c r="J8" s="58"/>
    </row>
    <row r="9" spans="1:12" x14ac:dyDescent="0.5">
      <c r="A9" s="58" t="s">
        <v>123</v>
      </c>
      <c r="B9" s="58" t="s">
        <v>30</v>
      </c>
      <c r="C9" s="58" t="s">
        <v>117</v>
      </c>
      <c r="D9" s="58"/>
      <c r="E9" s="58"/>
      <c r="F9" s="58"/>
      <c r="G9" s="58"/>
      <c r="H9" s="58"/>
      <c r="I9" s="58"/>
      <c r="J9" s="58"/>
    </row>
    <row r="10" spans="1:12" x14ac:dyDescent="0.5">
      <c r="A10" s="58" t="s">
        <v>124</v>
      </c>
      <c r="B10" s="58" t="s">
        <v>30</v>
      </c>
      <c r="C10" s="58" t="s">
        <v>117</v>
      </c>
      <c r="D10" s="58"/>
      <c r="E10" s="58"/>
      <c r="F10" s="58"/>
      <c r="G10" s="58"/>
      <c r="H10" s="58"/>
      <c r="I10" s="58"/>
      <c r="J10" s="58"/>
    </row>
    <row r="11" spans="1:12" x14ac:dyDescent="0.5">
      <c r="A11" s="58" t="s">
        <v>125</v>
      </c>
      <c r="B11" s="58" t="s">
        <v>30</v>
      </c>
      <c r="C11" s="58" t="s">
        <v>109</v>
      </c>
      <c r="D11" s="58" t="s">
        <v>110</v>
      </c>
      <c r="E11" s="58"/>
      <c r="F11" s="58"/>
      <c r="G11" s="58"/>
      <c r="H11" s="58"/>
      <c r="I11" s="58"/>
      <c r="J11" s="58"/>
    </row>
    <row r="12" spans="1:12" x14ac:dyDescent="0.5">
      <c r="A12" s="58" t="s">
        <v>126</v>
      </c>
      <c r="B12" s="58" t="s">
        <v>30</v>
      </c>
      <c r="C12" s="58" t="s">
        <v>32</v>
      </c>
      <c r="D12" s="58" t="s">
        <v>34</v>
      </c>
      <c r="E12" s="58" t="s">
        <v>117</v>
      </c>
      <c r="F12" s="58" t="s">
        <v>127</v>
      </c>
      <c r="G12" s="58"/>
      <c r="H12" s="58"/>
      <c r="I12" s="58"/>
      <c r="J12" s="58"/>
    </row>
    <row r="13" spans="1:12" x14ac:dyDescent="0.5">
      <c r="A13" s="58" t="s">
        <v>128</v>
      </c>
      <c r="B13" s="58" t="s">
        <v>30</v>
      </c>
      <c r="C13" s="58" t="s">
        <v>32</v>
      </c>
      <c r="D13" s="58" t="s">
        <v>34</v>
      </c>
      <c r="E13" s="58" t="s">
        <v>127</v>
      </c>
      <c r="F13" s="58"/>
      <c r="G13" s="58"/>
      <c r="H13" s="58"/>
      <c r="I13" s="58"/>
      <c r="J13" s="58"/>
    </row>
    <row r="14" spans="1:12" x14ac:dyDescent="0.5">
      <c r="A14" s="58" t="s">
        <v>2</v>
      </c>
      <c r="B14" s="58" t="s">
        <v>30</v>
      </c>
      <c r="C14" s="58" t="s">
        <v>32</v>
      </c>
      <c r="D14" s="58" t="s">
        <v>34</v>
      </c>
      <c r="E14" s="58" t="s">
        <v>117</v>
      </c>
      <c r="F14" s="58" t="s">
        <v>127</v>
      </c>
      <c r="G14" s="58"/>
      <c r="H14" s="58"/>
      <c r="I14" s="58"/>
      <c r="J14" s="58"/>
    </row>
    <row r="15" spans="1:12" x14ac:dyDescent="0.5">
      <c r="A15" s="58" t="s">
        <v>129</v>
      </c>
      <c r="B15" s="58" t="s">
        <v>30</v>
      </c>
      <c r="C15" s="58" t="s">
        <v>32</v>
      </c>
      <c r="D15" s="58" t="s">
        <v>115</v>
      </c>
      <c r="E15" s="58" t="s">
        <v>116</v>
      </c>
      <c r="F15" s="58" t="s">
        <v>119</v>
      </c>
      <c r="G15" s="58" t="s">
        <v>120</v>
      </c>
      <c r="H15" s="58" t="s">
        <v>121</v>
      </c>
      <c r="I15" s="58" t="s">
        <v>130</v>
      </c>
      <c r="J15" s="58" t="s">
        <v>131</v>
      </c>
      <c r="K15" s="57" t="s">
        <v>117</v>
      </c>
      <c r="L15" s="43"/>
    </row>
    <row r="16" spans="1:12" x14ac:dyDescent="0.5">
      <c r="A16" s="58" t="s">
        <v>132</v>
      </c>
      <c r="B16" s="58" t="s">
        <v>30</v>
      </c>
      <c r="C16" s="58" t="s">
        <v>32</v>
      </c>
      <c r="D16" s="58" t="s">
        <v>116</v>
      </c>
      <c r="E16" s="58" t="s">
        <v>119</v>
      </c>
      <c r="F16" s="58" t="s">
        <v>120</v>
      </c>
      <c r="G16" s="58" t="s">
        <v>121</v>
      </c>
      <c r="H16" s="58" t="s">
        <v>117</v>
      </c>
      <c r="I16" s="58"/>
      <c r="J16" s="58"/>
    </row>
    <row r="17" spans="1:11" x14ac:dyDescent="0.5">
      <c r="A17" s="58" t="s">
        <v>133</v>
      </c>
      <c r="B17" s="58" t="s">
        <v>30</v>
      </c>
      <c r="C17" s="58" t="s">
        <v>32</v>
      </c>
      <c r="D17" s="58" t="s">
        <v>134</v>
      </c>
      <c r="E17" s="58" t="s">
        <v>117</v>
      </c>
      <c r="F17" s="58" t="s">
        <v>127</v>
      </c>
      <c r="G17" s="58"/>
      <c r="H17" s="58"/>
      <c r="I17" s="58"/>
      <c r="J17" s="58"/>
    </row>
    <row r="18" spans="1:11" x14ac:dyDescent="0.5">
      <c r="A18" s="58" t="s">
        <v>135</v>
      </c>
      <c r="B18" s="58" t="s">
        <v>30</v>
      </c>
      <c r="C18" s="58" t="s">
        <v>136</v>
      </c>
      <c r="D18" s="58"/>
      <c r="E18" s="58"/>
      <c r="F18" s="58"/>
      <c r="G18" s="58"/>
      <c r="H18" s="58"/>
      <c r="I18" s="58"/>
      <c r="J18" s="58"/>
    </row>
    <row r="19" spans="1:11" x14ac:dyDescent="0.5">
      <c r="A19" s="58" t="s">
        <v>137</v>
      </c>
      <c r="B19" s="58" t="s">
        <v>30</v>
      </c>
      <c r="C19" s="58" t="s">
        <v>32</v>
      </c>
      <c r="D19" s="58" t="s">
        <v>138</v>
      </c>
      <c r="E19" s="58" t="s">
        <v>139</v>
      </c>
      <c r="F19" s="58" t="s">
        <v>140</v>
      </c>
      <c r="G19" s="58" t="s">
        <v>141</v>
      </c>
      <c r="H19" s="58" t="s">
        <v>142</v>
      </c>
      <c r="I19" s="58"/>
      <c r="J19" s="58"/>
    </row>
    <row r="20" spans="1:11" x14ac:dyDescent="0.5">
      <c r="A20" s="58" t="s">
        <v>143</v>
      </c>
      <c r="B20" s="58" t="s">
        <v>30</v>
      </c>
      <c r="C20" s="58" t="s">
        <v>32</v>
      </c>
      <c r="D20" s="58" t="s">
        <v>139</v>
      </c>
      <c r="E20" s="58" t="s">
        <v>140</v>
      </c>
      <c r="F20" s="58" t="s">
        <v>141</v>
      </c>
      <c r="G20" s="58" t="s">
        <v>142</v>
      </c>
      <c r="H20" s="58"/>
      <c r="I20" s="58"/>
      <c r="J20" s="58"/>
    </row>
    <row r="21" spans="1:11" x14ac:dyDescent="0.5">
      <c r="A21" s="58" t="s">
        <v>144</v>
      </c>
      <c r="B21" s="58" t="s">
        <v>30</v>
      </c>
      <c r="C21" s="58" t="s">
        <v>32</v>
      </c>
      <c r="D21" s="58" t="s">
        <v>139</v>
      </c>
      <c r="E21" s="58" t="s">
        <v>140</v>
      </c>
      <c r="F21" s="58" t="s">
        <v>141</v>
      </c>
      <c r="G21" s="58" t="s">
        <v>142</v>
      </c>
      <c r="H21" s="58"/>
      <c r="I21" s="58"/>
      <c r="J21" s="58"/>
    </row>
    <row r="22" spans="1:11" x14ac:dyDescent="0.5">
      <c r="A22" s="58" t="s">
        <v>145</v>
      </c>
      <c r="B22" s="58" t="s">
        <v>30</v>
      </c>
      <c r="C22" s="58" t="s">
        <v>32</v>
      </c>
      <c r="D22" s="58" t="s">
        <v>139</v>
      </c>
      <c r="E22" s="58" t="s">
        <v>140</v>
      </c>
      <c r="F22" s="58" t="s">
        <v>141</v>
      </c>
      <c r="G22" s="58" t="s">
        <v>142</v>
      </c>
      <c r="H22" s="58"/>
      <c r="I22" s="58"/>
      <c r="J22" s="58"/>
    </row>
    <row r="23" spans="1:11" x14ac:dyDescent="0.5">
      <c r="A23" s="58" t="s">
        <v>146</v>
      </c>
      <c r="B23" s="58" t="s">
        <v>30</v>
      </c>
      <c r="C23" s="58" t="s">
        <v>147</v>
      </c>
      <c r="D23" s="58" t="s">
        <v>148</v>
      </c>
      <c r="E23" s="58" t="s">
        <v>110</v>
      </c>
      <c r="G23" s="58"/>
      <c r="H23" s="58"/>
      <c r="I23" s="58"/>
      <c r="J23" s="58"/>
    </row>
    <row r="24" spans="1:11" x14ac:dyDescent="0.5">
      <c r="A24" s="58" t="s">
        <v>149</v>
      </c>
      <c r="B24" s="58" t="s">
        <v>30</v>
      </c>
      <c r="C24" s="58" t="s">
        <v>32</v>
      </c>
      <c r="D24" s="58" t="s">
        <v>150</v>
      </c>
      <c r="E24" s="58"/>
      <c r="F24" s="58"/>
      <c r="G24" s="58"/>
      <c r="H24" s="58"/>
      <c r="I24" s="58"/>
      <c r="J24" s="58"/>
    </row>
    <row r="25" spans="1:11" x14ac:dyDescent="0.5">
      <c r="A25" s="58" t="s">
        <v>151</v>
      </c>
      <c r="B25" s="58" t="s">
        <v>30</v>
      </c>
      <c r="C25" s="58" t="s">
        <v>32</v>
      </c>
      <c r="D25" s="58" t="s">
        <v>152</v>
      </c>
      <c r="E25" s="58"/>
      <c r="F25" s="58"/>
      <c r="G25" s="58"/>
      <c r="H25" s="58"/>
      <c r="I25" s="58"/>
      <c r="J25" s="58"/>
    </row>
    <row r="26" spans="1:11" x14ac:dyDescent="0.5">
      <c r="A26" s="58" t="s">
        <v>153</v>
      </c>
      <c r="B26" s="58" t="s">
        <v>30</v>
      </c>
      <c r="C26" s="58" t="s">
        <v>154</v>
      </c>
      <c r="D26" s="58" t="s">
        <v>155</v>
      </c>
      <c r="E26" s="58" t="s">
        <v>156</v>
      </c>
      <c r="F26" s="58" t="s">
        <v>157</v>
      </c>
      <c r="G26" s="58" t="s">
        <v>116</v>
      </c>
      <c r="H26" s="58" t="s">
        <v>158</v>
      </c>
      <c r="I26" s="58"/>
      <c r="J26" s="58"/>
    </row>
    <row r="27" spans="1:11" x14ac:dyDescent="0.5">
      <c r="A27" s="58" t="s">
        <v>159</v>
      </c>
      <c r="B27" s="58" t="s">
        <v>30</v>
      </c>
      <c r="C27" s="58" t="s">
        <v>154</v>
      </c>
      <c r="D27" s="58" t="s">
        <v>155</v>
      </c>
      <c r="E27" s="58" t="s">
        <v>156</v>
      </c>
      <c r="F27" s="58" t="s">
        <v>157</v>
      </c>
      <c r="G27" s="58" t="s">
        <v>116</v>
      </c>
      <c r="H27" s="58" t="s">
        <v>158</v>
      </c>
      <c r="I27" s="58"/>
      <c r="J27" s="58"/>
    </row>
    <row r="28" spans="1:11" x14ac:dyDescent="0.5">
      <c r="A28" s="58" t="s">
        <v>160</v>
      </c>
      <c r="B28" s="58" t="s">
        <v>30</v>
      </c>
      <c r="C28" s="58" t="s">
        <v>154</v>
      </c>
      <c r="D28" s="58" t="s">
        <v>155</v>
      </c>
      <c r="E28" s="58" t="s">
        <v>156</v>
      </c>
      <c r="F28" s="58" t="s">
        <v>157</v>
      </c>
      <c r="G28" s="58" t="s">
        <v>116</v>
      </c>
      <c r="H28" s="58" t="s">
        <v>158</v>
      </c>
      <c r="I28" s="58"/>
      <c r="J28" s="58"/>
    </row>
    <row r="29" spans="1:11" x14ac:dyDescent="0.5">
      <c r="A29" s="58" t="s">
        <v>161</v>
      </c>
      <c r="B29" s="58" t="s">
        <v>30</v>
      </c>
      <c r="C29" s="58" t="s">
        <v>154</v>
      </c>
      <c r="D29" s="58" t="s">
        <v>162</v>
      </c>
      <c r="E29" s="58" t="s">
        <v>116</v>
      </c>
      <c r="F29" s="58" t="s">
        <v>155</v>
      </c>
      <c r="G29" s="58" t="s">
        <v>156</v>
      </c>
      <c r="H29" s="58" t="s">
        <v>157</v>
      </c>
      <c r="I29" s="58" t="s">
        <v>158</v>
      </c>
      <c r="J29" s="58"/>
    </row>
    <row r="30" spans="1:11" x14ac:dyDescent="0.5">
      <c r="A30" s="58" t="s">
        <v>163</v>
      </c>
      <c r="B30" s="58" t="s">
        <v>30</v>
      </c>
      <c r="C30" s="58" t="s">
        <v>154</v>
      </c>
      <c r="D30" s="58" t="s">
        <v>162</v>
      </c>
      <c r="E30" s="58" t="s">
        <v>116</v>
      </c>
      <c r="F30" s="58" t="s">
        <v>155</v>
      </c>
      <c r="G30" s="58" t="s">
        <v>156</v>
      </c>
      <c r="H30" s="58" t="s">
        <v>157</v>
      </c>
      <c r="I30" s="58" t="s">
        <v>158</v>
      </c>
      <c r="J30" s="58"/>
    </row>
    <row r="31" spans="1:11" x14ac:dyDescent="0.5">
      <c r="A31" s="58" t="s">
        <v>164</v>
      </c>
      <c r="B31" s="58" t="s">
        <v>30</v>
      </c>
      <c r="C31" s="58" t="s">
        <v>154</v>
      </c>
      <c r="D31" s="58" t="s">
        <v>162</v>
      </c>
      <c r="E31" s="58" t="s">
        <v>116</v>
      </c>
      <c r="F31" s="58" t="s">
        <v>155</v>
      </c>
      <c r="G31" s="58" t="s">
        <v>156</v>
      </c>
      <c r="H31" s="58" t="s">
        <v>157</v>
      </c>
      <c r="I31" s="58" t="s">
        <v>158</v>
      </c>
      <c r="J31" s="58"/>
    </row>
    <row r="32" spans="1:11" x14ac:dyDescent="0.5">
      <c r="A32" s="58" t="s">
        <v>165</v>
      </c>
      <c r="B32" s="58" t="s">
        <v>30</v>
      </c>
      <c r="C32" s="58" t="s">
        <v>154</v>
      </c>
      <c r="D32" s="58" t="s">
        <v>162</v>
      </c>
      <c r="E32" s="58" t="s">
        <v>155</v>
      </c>
      <c r="F32" s="58" t="s">
        <v>156</v>
      </c>
      <c r="G32" s="58" t="s">
        <v>166</v>
      </c>
      <c r="H32" s="58" t="s">
        <v>167</v>
      </c>
      <c r="I32" s="58" t="s">
        <v>157</v>
      </c>
      <c r="J32" s="58" t="s">
        <v>116</v>
      </c>
      <c r="K32" s="58" t="s">
        <v>158</v>
      </c>
    </row>
    <row r="33" spans="1:11" x14ac:dyDescent="0.5">
      <c r="A33" s="58" t="s">
        <v>168</v>
      </c>
      <c r="B33" s="58" t="s">
        <v>30</v>
      </c>
      <c r="C33" s="58" t="s">
        <v>154</v>
      </c>
      <c r="D33" s="58" t="s">
        <v>169</v>
      </c>
      <c r="E33" s="58"/>
      <c r="F33" s="58"/>
      <c r="G33" s="58"/>
      <c r="H33" s="58"/>
      <c r="I33" s="58"/>
      <c r="J33" s="58"/>
      <c r="K33" s="58"/>
    </row>
    <row r="34" spans="1:11" x14ac:dyDescent="0.5">
      <c r="A34" s="58" t="s">
        <v>170</v>
      </c>
      <c r="B34" s="58" t="s">
        <v>30</v>
      </c>
      <c r="C34" s="58" t="s">
        <v>154</v>
      </c>
      <c r="D34" s="58" t="s">
        <v>169</v>
      </c>
      <c r="E34" s="58"/>
      <c r="F34" s="58"/>
      <c r="G34" s="58"/>
      <c r="H34" s="58"/>
      <c r="I34" s="58"/>
      <c r="J34" s="58"/>
      <c r="K34" s="58"/>
    </row>
    <row r="35" spans="1:11" x14ac:dyDescent="0.5">
      <c r="A35" s="58" t="s">
        <v>171</v>
      </c>
      <c r="B35" s="58" t="s">
        <v>30</v>
      </c>
      <c r="C35" s="58" t="s">
        <v>154</v>
      </c>
      <c r="D35" s="58" t="s">
        <v>115</v>
      </c>
      <c r="E35" s="58" t="s">
        <v>116</v>
      </c>
      <c r="F35" s="58" t="s">
        <v>155</v>
      </c>
      <c r="G35" s="58" t="s">
        <v>156</v>
      </c>
      <c r="H35" s="58" t="s">
        <v>166</v>
      </c>
      <c r="I35" s="58" t="s">
        <v>167</v>
      </c>
      <c r="J35" s="58" t="s">
        <v>172</v>
      </c>
      <c r="K35" s="58"/>
    </row>
    <row r="36" spans="1:11" x14ac:dyDescent="0.5">
      <c r="A36" s="58" t="s">
        <v>173</v>
      </c>
      <c r="B36" s="58" t="s">
        <v>154</v>
      </c>
      <c r="C36" s="58" t="s">
        <v>115</v>
      </c>
      <c r="D36" s="58" t="s">
        <v>116</v>
      </c>
      <c r="E36" s="58" t="s">
        <v>155</v>
      </c>
      <c r="F36" s="58" t="s">
        <v>156</v>
      </c>
      <c r="G36" s="58" t="s">
        <v>172</v>
      </c>
      <c r="H36" s="58" t="s">
        <v>174</v>
      </c>
      <c r="I36" s="58" t="s">
        <v>175</v>
      </c>
      <c r="J36" s="58"/>
    </row>
    <row r="38" spans="1:11" x14ac:dyDescent="0.5">
      <c r="A38" s="58"/>
    </row>
  </sheetData>
  <phoneticPr fontId="2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勤務形態一覧表（共同生活援助・日中サービス支援型</vt:lpstr>
      <vt:lpstr>選択肢</vt:lpstr>
      <vt:lpstr>'勤務形態一覧表（共同生活援助・日中サービス支援型'!Print_Area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2026-02-26T01:15:23Z</dcterms:created>
  <dcterms:modified xsi:type="dcterms:W3CDTF">2026-02-26T02:19:29Z</dcterms:modified>
</cp:coreProperties>
</file>