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25_福祉部\40_障害福祉課\課内\課内キャビネット2\20210 障害福祉サービス指定関係\25.障害福祉分野における手続負担の軽減\00 標準化に伴う対応について\01編集・追加する様式\（標準様式4）勤務形態一覧表\"/>
    </mc:Choice>
  </mc:AlternateContent>
  <xr:revisionPtr revIDLastSave="0" documentId="13_ncr:101_{1B7F62EA-0102-477B-8A94-F25B34FCA7BD}" xr6:coauthVersionLast="47" xr6:coauthVersionMax="47" xr10:uidLastSave="{00000000-0000-0000-0000-000000000000}"/>
  <bookViews>
    <workbookView xWindow="-100" yWindow="-100" windowWidth="21467" windowHeight="11443" xr2:uid="{0CFA04B2-41FA-4E74-9BA3-DA3D3DE7B30D}"/>
  </bookViews>
  <sheets>
    <sheet name="勤務形態一覧表（障害者支援施設）" sheetId="1" r:id="rId1"/>
    <sheet name="選択肢" sheetId="2" r:id="rId2"/>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'勤務形態一覧表（障害者支援施設）'!$A$1:$AN$136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ああ">選択肢!#REF!</definedName>
    <definedName name="医療型障害児入所施設">選択肢!$B$36:$K$36</definedName>
    <definedName name="一般相談支援事業" localSheetId="0">選択肢!#REF!</definedName>
    <definedName name="一般相談支援事業">選択肢!#REF!</definedName>
    <definedName name="機能訓練">選択肢!$B$16:$J$16</definedName>
    <definedName name="居宅介護">選択肢!$B$2:$K$2</definedName>
    <definedName name="居宅介護・重度訪問介護・同行援護・行動援護">選択肢!$B$2:$J$2</definedName>
    <definedName name="居宅訪問型児童発達支援">選択肢!$B$34:$K$34</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選択肢!$B$26:$K$26</definedName>
    <definedName name="児童発達支援・児童発達支援センターであるもの">選択肢!$B$32:$L$32</definedName>
    <definedName name="児童発達支援・主として重症心身障害児を対象とする場合">選択肢!$B$29:$K$29</definedName>
    <definedName name="児童発達支援・放課後等デイサービス">選択肢!$B$28:$K$28</definedName>
    <definedName name="児童発達支援・放課後等デイサービス・主として重症心身障害児を対象とする場合">選択肢!$B$31:$K$31</definedName>
    <definedName name="自立生活援助">選択肢!$B$25:$K$25</definedName>
    <definedName name="就労移行支援">選択肢!$B$19:$K$19</definedName>
    <definedName name="就労継続支援Ａ型">選択肢!$B$22:$K$22</definedName>
    <definedName name="就労継続支援Ｂ型">選択肢!$B$21:$K$21</definedName>
    <definedName name="就労選択支援">選択肢!$B$18:$K$18</definedName>
    <definedName name="就労定着支援">選択肢!$B$24:$K$24</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相談支援事業_一般・計画・障害児">選択肢!$B$23:$K$23</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 localSheetId="0">選択肢!#REF!</definedName>
    <definedName name="特定相談支援・障害児相談支援">選択肢!#REF!</definedName>
    <definedName name="認定指定就労移行支援">選択肢!$B$20:$K$20</definedName>
    <definedName name="福祉型障害児入所施設">選択肢!$B$35:$K$35</definedName>
    <definedName name="保育所等訪問支援">選択肢!$B$33:$K$33</definedName>
    <definedName name="放課後等デイサービス">選択肢!$B$27:$K$27</definedName>
    <definedName name="放課後等デイサービス・主として重症心身障害児を対象とする場合">選択肢!$B$30:$K$30</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5" i="1" l="1"/>
  <c r="E100" i="1"/>
  <c r="E104" i="1" s="1"/>
  <c r="C100" i="1"/>
  <c r="C104" i="1" s="1"/>
  <c r="AL94" i="1"/>
  <c r="AM97" i="1" s="1"/>
  <c r="AG94" i="1"/>
  <c r="AJ96" i="1" s="1"/>
  <c r="AA94" i="1"/>
  <c r="AD96" i="1" s="1"/>
  <c r="U94" i="1"/>
  <c r="U98" i="1" s="1"/>
  <c r="O94" i="1"/>
  <c r="O98" i="1" s="1"/>
  <c r="I94" i="1"/>
  <c r="I97" i="1" s="1"/>
  <c r="E94" i="1"/>
  <c r="F97" i="1" s="1"/>
  <c r="C94" i="1"/>
  <c r="D97" i="1" s="1"/>
  <c r="AG91" i="1"/>
  <c r="AA91" i="1"/>
  <c r="U91" i="1"/>
  <c r="O91" i="1"/>
  <c r="I91" i="1"/>
  <c r="E91" i="1"/>
  <c r="C91" i="1"/>
  <c r="AJ86" i="1"/>
  <c r="AJ85" i="1"/>
  <c r="AJ84" i="1"/>
  <c r="AJ83" i="1"/>
  <c r="AJ82" i="1"/>
  <c r="AJ81" i="1"/>
  <c r="AJ80" i="1"/>
  <c r="AJ79" i="1"/>
  <c r="AG78" i="1"/>
  <c r="AD78" i="1"/>
  <c r="AA78" i="1"/>
  <c r="AJ78" i="1" s="1"/>
  <c r="X78" i="1"/>
  <c r="U78" i="1"/>
  <c r="R78" i="1"/>
  <c r="O78" i="1"/>
  <c r="L78" i="1"/>
  <c r="I78" i="1"/>
  <c r="F78" i="1"/>
  <c r="E78" i="1"/>
  <c r="D78" i="1"/>
  <c r="AJ69" i="1"/>
  <c r="AI69" i="1"/>
  <c r="AH69" i="1"/>
  <c r="AG69" i="1"/>
  <c r="AF69" i="1"/>
  <c r="AE69" i="1"/>
  <c r="AD69" i="1"/>
  <c r="AC69" i="1"/>
  <c r="AB69" i="1"/>
  <c r="AA69" i="1"/>
  <c r="Z69" i="1"/>
  <c r="Y69" i="1"/>
  <c r="X69" i="1"/>
  <c r="W69" i="1"/>
  <c r="V69" i="1"/>
  <c r="U69" i="1"/>
  <c r="T69" i="1"/>
  <c r="S69" i="1"/>
  <c r="R69" i="1"/>
  <c r="Q69" i="1"/>
  <c r="P69" i="1"/>
  <c r="O69" i="1"/>
  <c r="N69" i="1"/>
  <c r="M69" i="1"/>
  <c r="L69" i="1"/>
  <c r="K69" i="1"/>
  <c r="J69" i="1"/>
  <c r="I69" i="1"/>
  <c r="H69" i="1"/>
  <c r="G69" i="1"/>
  <c r="F69" i="1"/>
  <c r="AK68" i="1"/>
  <c r="AK67" i="1"/>
  <c r="AK66" i="1"/>
  <c r="AK65" i="1"/>
  <c r="AK64" i="1"/>
  <c r="AK63" i="1"/>
  <c r="AK62" i="1"/>
  <c r="AK61" i="1"/>
  <c r="AK60" i="1"/>
  <c r="AK59" i="1"/>
  <c r="AK58" i="1"/>
  <c r="AK57" i="1"/>
  <c r="AK56" i="1"/>
  <c r="AK55" i="1"/>
  <c r="AK54" i="1"/>
  <c r="AK53" i="1"/>
  <c r="AK52" i="1"/>
  <c r="AK51" i="1"/>
  <c r="AK50" i="1"/>
  <c r="AK49" i="1"/>
  <c r="AK48" i="1"/>
  <c r="AK47" i="1"/>
  <c r="AK46" i="1"/>
  <c r="AK45" i="1"/>
  <c r="AK44" i="1"/>
  <c r="AK43" i="1"/>
  <c r="AK42" i="1"/>
  <c r="AK41" i="1"/>
  <c r="AK40" i="1"/>
  <c r="AK39" i="1"/>
  <c r="AJ38" i="1"/>
  <c r="AI38" i="1"/>
  <c r="AH38" i="1"/>
  <c r="AG38" i="1"/>
  <c r="AF38" i="1"/>
  <c r="AE38" i="1"/>
  <c r="AD38" i="1"/>
  <c r="AC38" i="1"/>
  <c r="AB38" i="1"/>
  <c r="AA38" i="1"/>
  <c r="Z38" i="1"/>
  <c r="Y38" i="1"/>
  <c r="X38" i="1"/>
  <c r="W38" i="1"/>
  <c r="V38" i="1"/>
  <c r="U38" i="1"/>
  <c r="T38" i="1"/>
  <c r="S38" i="1"/>
  <c r="R38" i="1"/>
  <c r="Q38" i="1"/>
  <c r="P38" i="1"/>
  <c r="O38" i="1"/>
  <c r="N38" i="1"/>
  <c r="M38" i="1"/>
  <c r="L38" i="1"/>
  <c r="K38" i="1"/>
  <c r="J38" i="1"/>
  <c r="I38" i="1"/>
  <c r="H38" i="1"/>
  <c r="G38" i="1"/>
  <c r="F38" i="1"/>
  <c r="AJ37" i="1"/>
  <c r="AI37" i="1"/>
  <c r="AH37" i="1"/>
  <c r="AG37" i="1"/>
  <c r="AF37" i="1"/>
  <c r="AE37" i="1"/>
  <c r="AD37" i="1"/>
  <c r="AC37" i="1"/>
  <c r="AB37" i="1"/>
  <c r="AA37" i="1"/>
  <c r="Z37" i="1"/>
  <c r="Y37" i="1"/>
  <c r="X37" i="1"/>
  <c r="W37" i="1"/>
  <c r="V37" i="1"/>
  <c r="U37" i="1"/>
  <c r="T37" i="1"/>
  <c r="S37" i="1"/>
  <c r="R37" i="1"/>
  <c r="Q37" i="1"/>
  <c r="P37" i="1"/>
  <c r="O37" i="1"/>
  <c r="N37" i="1"/>
  <c r="M37" i="1"/>
  <c r="L37" i="1"/>
  <c r="K37" i="1"/>
  <c r="J37" i="1"/>
  <c r="I37" i="1"/>
  <c r="H37" i="1"/>
  <c r="G37" i="1"/>
  <c r="F37" i="1"/>
  <c r="AJ31" i="1"/>
  <c r="AI31" i="1"/>
  <c r="AH31" i="1"/>
  <c r="AG31" i="1"/>
  <c r="AF31" i="1"/>
  <c r="AE31" i="1"/>
  <c r="AD31" i="1"/>
  <c r="AC31" i="1"/>
  <c r="AB31" i="1"/>
  <c r="AA31" i="1"/>
  <c r="Z31" i="1"/>
  <c r="Y31" i="1"/>
  <c r="X31" i="1"/>
  <c r="W31" i="1"/>
  <c r="V31" i="1"/>
  <c r="U31" i="1"/>
  <c r="T31" i="1"/>
  <c r="S31" i="1"/>
  <c r="R31" i="1"/>
  <c r="Q31" i="1"/>
  <c r="P31" i="1"/>
  <c r="O31" i="1"/>
  <c r="N31" i="1"/>
  <c r="M31" i="1"/>
  <c r="L31" i="1"/>
  <c r="K31" i="1"/>
  <c r="AK31" i="1" s="1"/>
  <c r="AL31" i="1" s="1"/>
  <c r="J31" i="1"/>
  <c r="I31" i="1"/>
  <c r="H31" i="1"/>
  <c r="G31" i="1"/>
  <c r="F31" i="1"/>
  <c r="AK30" i="1"/>
  <c r="AL30" i="1" s="1"/>
  <c r="AK29" i="1"/>
  <c r="AL29" i="1" s="1"/>
  <c r="AK28" i="1"/>
  <c r="AL28" i="1" s="1"/>
  <c r="AK27" i="1"/>
  <c r="AL27" i="1" s="1"/>
  <c r="AK26" i="1"/>
  <c r="AL26" i="1" s="1"/>
  <c r="AL25" i="1"/>
  <c r="AK25" i="1"/>
  <c r="AK24" i="1"/>
  <c r="AL24" i="1" s="1"/>
  <c r="AK23" i="1"/>
  <c r="AL23" i="1" s="1"/>
  <c r="AK22" i="1"/>
  <c r="AL22" i="1" s="1"/>
  <c r="AK21" i="1"/>
  <c r="AL21" i="1" s="1"/>
  <c r="AK20" i="1"/>
  <c r="AL20" i="1" s="1"/>
  <c r="AK19" i="1"/>
  <c r="AL19" i="1" s="1"/>
  <c r="AK18" i="1"/>
  <c r="AL18" i="1" s="1"/>
  <c r="AL17" i="1"/>
  <c r="AK17" i="1"/>
  <c r="AK16" i="1"/>
  <c r="AL16" i="1" s="1"/>
  <c r="AK15" i="1"/>
  <c r="AL15" i="1" s="1"/>
  <c r="AK14" i="1"/>
  <c r="AL14" i="1" s="1"/>
  <c r="AK13" i="1"/>
  <c r="AL13" i="1" s="1"/>
  <c r="AK12" i="1"/>
  <c r="AL12" i="1" s="1"/>
  <c r="AK11" i="1"/>
  <c r="AL11" i="1" s="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L97" i="1" l="1"/>
  <c r="O97" i="1"/>
  <c r="R97" i="1"/>
  <c r="U97" i="1"/>
  <c r="X97" i="1"/>
  <c r="AA97" i="1"/>
  <c r="L96" i="1"/>
  <c r="AD97" i="1"/>
  <c r="O96" i="1"/>
  <c r="AG97" i="1"/>
  <c r="R96" i="1"/>
  <c r="AJ97" i="1"/>
  <c r="U96" i="1"/>
  <c r="AL97" i="1"/>
  <c r="X96" i="1"/>
  <c r="AA98" i="1"/>
  <c r="AA96" i="1"/>
  <c r="AG98" i="1"/>
  <c r="AL98" i="1"/>
  <c r="AG96" i="1"/>
  <c r="AL96" i="1"/>
  <c r="C102" i="1"/>
  <c r="D102" i="1"/>
  <c r="E102" i="1"/>
  <c r="F102" i="1"/>
  <c r="C103" i="1"/>
  <c r="AM96" i="1"/>
  <c r="D103" i="1"/>
  <c r="C96" i="1"/>
  <c r="C97" i="1"/>
  <c r="C98" i="1"/>
  <c r="E103" i="1"/>
  <c r="D96" i="1"/>
  <c r="E98" i="1"/>
  <c r="F103" i="1"/>
  <c r="E96" i="1"/>
  <c r="E97" i="1"/>
  <c r="I98" i="1"/>
  <c r="F96" i="1"/>
  <c r="I9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3" authorId="0" shapeId="0" xr:uid="{792B9A46-88C1-4A7F-B881-5CB7C6030692}">
      <text>
        <r>
          <rPr>
            <b/>
            <sz val="8"/>
            <color indexed="81"/>
            <rFont val="游ゴシック"/>
            <family val="3"/>
            <charset val="128"/>
            <scheme val="minor"/>
          </rPr>
          <t>変形労働時間制を採用していない場合は４週を選択
変形労働時間制を採用している場合は
１月単位（暦月）または１年単位（暦月）を選択</t>
        </r>
      </text>
    </comment>
    <comment ref="AK4" authorId="0" shapeId="0" xr:uid="{89037985-B6F6-4E9F-B1C9-4ECEEF365527}">
      <text>
        <r>
          <rPr>
            <b/>
            <sz val="8"/>
            <color indexed="81"/>
            <rFont val="游ゴシック"/>
            <family val="3"/>
            <charset val="128"/>
            <scheme val="minor"/>
          </rPr>
          <t>原則、提出先が障害福祉課の場合は予定、
福祉政策課の場合は実績を選択</t>
        </r>
      </text>
    </comment>
    <comment ref="D7" authorId="0" shapeId="0" xr:uid="{3D52F2A8-71AB-486F-8402-46FEBC653EFC}">
      <text>
        <r>
          <rPr>
            <b/>
            <sz val="8"/>
            <color indexed="81"/>
            <rFont val="游ゴシック"/>
            <family val="3"/>
            <charset val="128"/>
            <scheme val="minor"/>
          </rPr>
          <t>所定労働時間の短縮措置などの
職員は【時短】と記載</t>
        </r>
      </text>
    </comment>
    <comment ref="AM7" authorId="0" shapeId="0" xr:uid="{0F68B9F9-AA38-4C25-89DA-44549E63249B}">
      <text>
        <r>
          <rPr>
            <b/>
            <sz val="8"/>
            <color indexed="81"/>
            <rFont val="游ゴシック"/>
            <family val="3"/>
            <charset val="128"/>
            <scheme val="minor"/>
          </rPr>
          <t>兼務先の事業所名・サービス種別・職種を記載
例／B型とよはし・就労継続支援B型・生活支援</t>
        </r>
      </text>
    </comment>
    <comment ref="AH8" authorId="0" shapeId="0" xr:uid="{2EAC40A5-F97C-4F6B-ADB1-3D0847A72D73}">
      <text>
        <r>
          <rPr>
            <b/>
            <sz val="8"/>
            <color indexed="81"/>
            <rFont val="游ゴシック"/>
            <family val="3"/>
            <charset val="128"/>
            <scheme val="minor"/>
          </rPr>
          <t>〇変形労働時間制を採用していない場合、第４週まで勤務時間を記載
※福祉政策課に実績として提出する場合は第５週の勤務時間を記載
〇変形労働時間制を採用している場合、第５週の勤務時間を記載</t>
        </r>
      </text>
    </comment>
    <comment ref="F10" authorId="0" shapeId="0" xr:uid="{35D62617-B425-46C3-BA33-7F92DD00CD9C}">
      <text>
        <r>
          <rPr>
            <b/>
            <sz val="8"/>
            <color indexed="81"/>
            <rFont val="游ゴシック"/>
            <family val="3"/>
            <charset val="128"/>
            <scheme val="minor"/>
          </rPr>
          <t>昼間実施サービスの従業者が施設入所支援の生活支援員を兼務する場合、当該昼間実施サービスの勤務時間に、夜間時間帯における施設入所の生活支援員が勤務すべき時間を含めることができる。
したがって、夜勤・宿直勤務表に〇を付した日に、昼間実施サービスの従業者を兼務する場合、昼間実施サービスの従業者として勤務する時間を記載すること</t>
        </r>
      </text>
    </comment>
    <comment ref="AM35" authorId="0" shapeId="0" xr:uid="{EE9C61FF-2198-45D3-9044-446B105BE020}">
      <text>
        <r>
          <rPr>
            <b/>
            <sz val="8"/>
            <color indexed="81"/>
            <rFont val="游ゴシック"/>
            <family val="3"/>
            <charset val="128"/>
            <scheme val="minor"/>
          </rPr>
          <t>午後10時から翌日の午前5時を含めた連続した16時間を設定すること</t>
        </r>
      </text>
    </comment>
    <comment ref="F39" authorId="0" shapeId="0" xr:uid="{32434F8A-B09A-474E-9E8E-95BC3C443EDD}">
      <text>
        <r>
          <rPr>
            <b/>
            <sz val="8"/>
            <color indexed="81"/>
            <rFont val="游ゴシック"/>
            <family val="3"/>
            <charset val="128"/>
            <scheme val="minor"/>
          </rPr>
          <t>夜勤を行う日に〇を選択</t>
        </r>
      </text>
    </comment>
    <comment ref="AL78" authorId="0" shapeId="0" xr:uid="{9FD1F5E5-980A-40E5-A24F-2CFA50A395DA}">
      <text>
        <r>
          <rPr>
            <b/>
            <sz val="8"/>
            <color indexed="81"/>
            <rFont val="游ゴシック"/>
            <family val="3"/>
            <charset val="128"/>
            <scheme val="minor"/>
          </rPr>
          <t>参考様式20によって算出した平均利用者数を記載</t>
        </r>
      </text>
    </comment>
    <comment ref="AM78" authorId="0" shapeId="0" xr:uid="{10BB74F0-4E91-4786-BC6A-CAAE5DC6E5A9}">
      <text>
        <r>
          <rPr>
            <b/>
            <sz val="8"/>
            <color indexed="81"/>
            <rFont val="游ゴシック"/>
            <family val="3"/>
            <charset val="128"/>
            <scheme val="minor"/>
          </rPr>
          <t>参考様式19により算出した障害支援区分を記載</t>
        </r>
      </text>
    </comment>
    <comment ref="E100" authorId="0" shapeId="0" xr:uid="{31D3E479-C677-41A0-B06D-106AD17368EE}">
      <text>
        <r>
          <rPr>
            <b/>
            <sz val="8"/>
            <color indexed="81"/>
            <rFont val="游ゴシック"/>
            <family val="3"/>
            <charset val="128"/>
            <scheme val="minor"/>
          </rPr>
          <t>夜勤・宿直勤務表の時間数は除く</t>
        </r>
      </text>
    </comment>
  </commentList>
</comments>
</file>

<file path=xl/sharedStrings.xml><?xml version="1.0" encoding="utf-8"?>
<sst xmlns="http://schemas.openxmlformats.org/spreadsheetml/2006/main" count="398" uniqueCount="196">
  <si>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</si>
  <si>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</si>
  <si>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障害者支援施設</t>
    <rPh sb="0" eb="3">
      <t>ショウガイシャ</t>
    </rPh>
    <rPh sb="3" eb="5">
      <t>シエン</t>
    </rPh>
    <rPh sb="5" eb="7">
      <t>シセツ</t>
    </rPh>
    <phoneticPr fontId="4"/>
  </si>
  <si>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</si>
  <si>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</si>
  <si>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</si>
  <si>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</si>
  <si>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４週</t>
  </si>
  <si>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</si>
  <si>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</si>
  <si>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</si>
  <si>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</si>
  <si>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</si>
  <si>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</si>
  <si>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</si>
  <si>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</si>
  <si>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</si>
  <si>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</si>
  <si>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</si>
  <si>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</si>
  <si>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</si>
  <si>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</si>
  <si>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</si>
  <si>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</si>
  <si>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</si>
  <si>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</si>
  <si>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4"/>
  </si>
  <si>
    <t>管理者</t>
    <rPh sb="0" eb="3">
      <t>カンリシャ</t>
    </rPh>
    <phoneticPr fontId="14"/>
  </si>
  <si>
    <t>A</t>
  </si>
  <si>
    <t>サービス管理責任者</t>
    <rPh sb="4" eb="6">
      <t>カンリ</t>
    </rPh>
    <rPh sb="6" eb="9">
      <t>セキニンシャ</t>
    </rPh>
    <phoneticPr fontId="14"/>
  </si>
  <si>
    <t>B</t>
  </si>
  <si>
    <t>C</t>
  </si>
  <si>
    <t>医師</t>
    <rPh sb="0" eb="2">
      <t>イシ</t>
    </rPh>
    <phoneticPr fontId="14"/>
  </si>
  <si>
    <t>D</t>
  </si>
  <si>
    <t>看護職員</t>
    <rPh sb="0" eb="4">
      <t>カンゴショクイン</t>
    </rPh>
    <phoneticPr fontId="14"/>
  </si>
  <si>
    <t>E</t>
    <phoneticPr fontId="14"/>
  </si>
  <si>
    <t>合計</t>
    <rPh sb="0" eb="2">
      <t>ゴウケイ</t>
    </rPh>
    <phoneticPr fontId="4"/>
  </si>
  <si>
    <t>サービス提供時間</t>
    <rPh sb="4" eb="6">
      <t>テイキョウ</t>
    </rPh>
    <rPh sb="6" eb="8">
      <t>ジカン</t>
    </rPh>
    <phoneticPr fontId="4"/>
  </si>
  <si>
    <t>【夜勤・宿直勤務表】</t>
    <rPh sb="1" eb="3">
      <t>ヤキン</t>
    </rPh>
    <rPh sb="4" eb="6">
      <t>シュクチョク</t>
    </rPh>
    <rPh sb="6" eb="8">
      <t>キンム</t>
    </rPh>
    <rPh sb="8" eb="9">
      <t>ヒョウ</t>
    </rPh>
    <phoneticPr fontId="15"/>
  </si>
  <si>
    <t>勤務日合計</t>
    <rPh sb="0" eb="2">
      <t>キンム</t>
    </rPh>
    <rPh sb="2" eb="3">
      <t>ヒ</t>
    </rPh>
    <rPh sb="3" eb="5">
      <t>ゴウケイ</t>
    </rPh>
    <phoneticPr fontId="4"/>
  </si>
  <si>
    <t>夜間時間帯</t>
    <phoneticPr fontId="14"/>
  </si>
  <si>
    <t>：　　～　　：</t>
    <phoneticPr fontId="14"/>
  </si>
  <si>
    <t>夜間従業員勤務時間（夜勤）</t>
    <rPh sb="0" eb="2">
      <t>ヤカン</t>
    </rPh>
    <rPh sb="2" eb="5">
      <t>ジュウギョウイン</t>
    </rPh>
    <rPh sb="5" eb="7">
      <t>キンム</t>
    </rPh>
    <rPh sb="7" eb="9">
      <t>ジカン</t>
    </rPh>
    <phoneticPr fontId="4"/>
  </si>
  <si>
    <t>生活支援員</t>
  </si>
  <si>
    <t>夜間従業員勤務時間（宿直）</t>
    <rPh sb="0" eb="2">
      <t>ヤカン</t>
    </rPh>
    <rPh sb="2" eb="5">
      <t>ジュウギョウイン</t>
    </rPh>
    <rPh sb="5" eb="7">
      <t>キンム</t>
    </rPh>
    <rPh sb="7" eb="9">
      <t>ジカン</t>
    </rPh>
    <phoneticPr fontId="4"/>
  </si>
  <si>
    <t>合計人数</t>
    <rPh sb="0" eb="2">
      <t>ゴウケイ</t>
    </rPh>
    <rPh sb="2" eb="4">
      <t>ニンズウ</t>
    </rPh>
    <phoneticPr fontId="4"/>
  </si>
  <si>
    <t>＜実施する昼間サービス＞※実施するものに「○」を選択してください。</t>
    <rPh sb="1" eb="3">
      <t>ジッシ</t>
    </rPh>
    <rPh sb="5" eb="7">
      <t>チュウカン</t>
    </rPh>
    <rPh sb="13" eb="15">
      <t>ジッシ</t>
    </rPh>
    <rPh sb="24" eb="26">
      <t>センタク</t>
    </rPh>
    <phoneticPr fontId="4"/>
  </si>
  <si>
    <t>サービス類型</t>
    <rPh sb="4" eb="6">
      <t>ルイケイ</t>
    </rPh>
    <phoneticPr fontId="14"/>
  </si>
  <si>
    <t>生活介護</t>
    <rPh sb="0" eb="4">
      <t>セイカツカイゴ</t>
    </rPh>
    <phoneticPr fontId="14"/>
  </si>
  <si>
    <t>自立訓練（機能訓練）</t>
    <phoneticPr fontId="14"/>
  </si>
  <si>
    <t>自立訓練（生活訓練）</t>
    <rPh sb="5" eb="7">
      <t>セイカツ</t>
    </rPh>
    <phoneticPr fontId="14"/>
  </si>
  <si>
    <t>就労移行支援</t>
    <rPh sb="0" eb="2">
      <t>シュウロウ</t>
    </rPh>
    <rPh sb="2" eb="4">
      <t>イコウ</t>
    </rPh>
    <rPh sb="4" eb="6">
      <t>シエン</t>
    </rPh>
    <phoneticPr fontId="14"/>
  </si>
  <si>
    <t>就労継続支援B型</t>
    <rPh sb="0" eb="4">
      <t>シュウロウケイゾク</t>
    </rPh>
    <rPh sb="4" eb="6">
      <t>シエン</t>
    </rPh>
    <rPh sb="7" eb="8">
      <t>ガタ</t>
    </rPh>
    <phoneticPr fontId="14"/>
  </si>
  <si>
    <t>実施の有無</t>
    <rPh sb="0" eb="2">
      <t>ジッシ</t>
    </rPh>
    <rPh sb="3" eb="5">
      <t>ウム</t>
    </rPh>
    <phoneticPr fontId="14"/>
  </si>
  <si>
    <t>当該サービスを利用する利用者の数</t>
    <rPh sb="0" eb="2">
      <t>トウガイ</t>
    </rPh>
    <rPh sb="7" eb="9">
      <t>リヨウ</t>
    </rPh>
    <rPh sb="11" eb="14">
      <t>リヨウシャ</t>
    </rPh>
    <rPh sb="15" eb="16">
      <t>カズ</t>
    </rPh>
    <phoneticPr fontId="14"/>
  </si>
  <si>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4"/>
  </si>
  <si>
    <t>計</t>
    <rPh sb="0" eb="1">
      <t>ケイ</t>
    </rPh>
    <phoneticPr fontId="4"/>
  </si>
  <si>
    <t>平均利用者数</t>
    <rPh sb="0" eb="2">
      <t>ヘイキン</t>
    </rPh>
    <rPh sb="2" eb="6">
      <t>リヨウシャスウ</t>
    </rPh>
    <phoneticPr fontId="4"/>
  </si>
  <si>
    <t>平均障害支援区分</t>
    <rPh sb="0" eb="2">
      <t>ヘイキン</t>
    </rPh>
    <rPh sb="2" eb="4">
      <t>ショウガイ</t>
    </rPh>
    <rPh sb="4" eb="6">
      <t>シエン</t>
    </rPh>
    <rPh sb="6" eb="8">
      <t>クブン</t>
    </rPh>
    <phoneticPr fontId="4"/>
  </si>
  <si>
    <t>利用者延べ数計</t>
    <rPh sb="3" eb="4">
      <t>ノ</t>
    </rPh>
    <rPh sb="6" eb="7">
      <t>ケイ</t>
    </rPh>
    <phoneticPr fontId="4"/>
  </si>
  <si>
    <t>　区分２の延べ利用者数</t>
    <rPh sb="1" eb="3">
      <t>クブン</t>
    </rPh>
    <rPh sb="5" eb="6">
      <t>ノ</t>
    </rPh>
    <rPh sb="7" eb="11">
      <t>リヨウシャスウ</t>
    </rPh>
    <phoneticPr fontId="14"/>
  </si>
  <si>
    <t>　区分３の延べ利用者数</t>
    <rPh sb="1" eb="3">
      <t>クブン</t>
    </rPh>
    <rPh sb="5" eb="6">
      <t>ノ</t>
    </rPh>
    <rPh sb="7" eb="11">
      <t>リヨウシャスウ</t>
    </rPh>
    <phoneticPr fontId="14"/>
  </si>
  <si>
    <t>　区分４の延べ利用者数</t>
    <rPh sb="1" eb="3">
      <t>クブン</t>
    </rPh>
    <rPh sb="5" eb="6">
      <t>ノ</t>
    </rPh>
    <rPh sb="7" eb="11">
      <t>リヨウシャスウ</t>
    </rPh>
    <phoneticPr fontId="14"/>
  </si>
  <si>
    <t>　区分５の延べ利用者数</t>
    <rPh sb="1" eb="3">
      <t>クブン</t>
    </rPh>
    <rPh sb="5" eb="6">
      <t>ノ</t>
    </rPh>
    <rPh sb="7" eb="11">
      <t>リヨウシャスウ</t>
    </rPh>
    <phoneticPr fontId="14"/>
  </si>
  <si>
    <t>　区分６の延べ利用者数</t>
    <rPh sb="1" eb="3">
      <t>クブン</t>
    </rPh>
    <rPh sb="5" eb="6">
      <t>ノ</t>
    </rPh>
    <rPh sb="7" eb="11">
      <t>リヨウシャスウ</t>
    </rPh>
    <phoneticPr fontId="14"/>
  </si>
  <si>
    <t>所要時間５時間未満の利用者数</t>
    <rPh sb="0" eb="2">
      <t>ショヨウ</t>
    </rPh>
    <rPh sb="2" eb="4">
      <t>ジカン</t>
    </rPh>
    <rPh sb="5" eb="7">
      <t>ジカン</t>
    </rPh>
    <rPh sb="7" eb="9">
      <t>ミマン</t>
    </rPh>
    <rPh sb="10" eb="13">
      <t>リヨウシャ</t>
    </rPh>
    <rPh sb="13" eb="14">
      <t>スウ</t>
    </rPh>
    <phoneticPr fontId="14"/>
  </si>
  <si>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14"/>
  </si>
  <si>
    <t>開所日数</t>
    <rPh sb="0" eb="2">
      <t>カイショ</t>
    </rPh>
    <rPh sb="2" eb="4">
      <t>ニッスウ</t>
    </rPh>
    <phoneticPr fontId="17"/>
  </si>
  <si>
    <t>(※)利用者延べ数の内数を記載してください。所要時間は、送迎や障害特性等による配慮事項を含む、個別支援計画に位置付けられた標準的な時間を指します。</t>
    <phoneticPr fontId="14"/>
  </si>
  <si>
    <t>＜人員に関する基準＞</t>
    <rPh sb="1" eb="3">
      <t>ジンイン</t>
    </rPh>
    <rPh sb="4" eb="5">
      <t>カン</t>
    </rPh>
    <rPh sb="7" eb="9">
      <t>キジュン</t>
    </rPh>
    <phoneticPr fontId="4"/>
  </si>
  <si>
    <t>区分</t>
    <rPh sb="0" eb="2">
      <t>クブン</t>
    </rPh>
    <phoneticPr fontId="17"/>
  </si>
  <si>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14"/>
  </si>
  <si>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14"/>
  </si>
  <si>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14"/>
  </si>
  <si>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14"/>
  </si>
  <si>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14"/>
  </si>
  <si>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14"/>
  </si>
  <si>
    <t>必要な配置数</t>
    <rPh sb="0" eb="2">
      <t>ヒツヨウ</t>
    </rPh>
    <rPh sb="3" eb="6">
      <t>ハイチスウ</t>
    </rPh>
    <phoneticPr fontId="17"/>
  </si>
  <si>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</si>
  <si>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17"/>
  </si>
  <si>
    <t>兼務</t>
    <rPh sb="0" eb="2">
      <t>ケンム</t>
    </rPh>
    <phoneticPr fontId="17"/>
  </si>
  <si>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</si>
  <si>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</si>
  <si>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</si>
  <si>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</si>
  <si>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</si>
  <si>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</si>
  <si>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</si>
  <si>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</si>
  <si>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</si>
  <si>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</si>
  <si>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</si>
  <si>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</si>
  <si>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</si>
  <si>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</si>
  <si>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</si>
  <si>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</si>
  <si>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</si>
  <si>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</si>
  <si>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</si>
  <si>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</si>
  <si>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</si>
  <si>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</si>
  <si>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保有資格を全て記入するのではなく、人員基準・加配加算上、求められる資格等を入力してください。</t>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</si>
  <si>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</si>
  <si>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</si>
  <si>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</si>
  <si>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</si>
  <si>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</si>
  <si>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</si>
  <si>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</si>
  <si>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</si>
  <si>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</si>
  <si>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</si>
  <si>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</si>
  <si>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</si>
  <si>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</si>
  <si>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</si>
  <si>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！申請するサービス類型を選択してください</t>
    <rPh sb="1" eb="3">
      <t>シンセイ</t>
    </rPh>
    <rPh sb="9" eb="11">
      <t>ルイケイ</t>
    </rPh>
    <rPh sb="12" eb="14">
      <t>センタク</t>
    </rPh>
    <phoneticPr fontId="14"/>
  </si>
  <si>
    <t>職種①</t>
    <rPh sb="0" eb="2">
      <t>ショクシュ</t>
    </rPh>
    <phoneticPr fontId="14"/>
  </si>
  <si>
    <t>職種②</t>
    <rPh sb="0" eb="2">
      <t>ショクシュ</t>
    </rPh>
    <phoneticPr fontId="14"/>
  </si>
  <si>
    <t>職種③</t>
    <rPh sb="0" eb="2">
      <t>ショクシュ</t>
    </rPh>
    <phoneticPr fontId="14"/>
  </si>
  <si>
    <t>職種④</t>
    <rPh sb="0" eb="2">
      <t>ショクシュ</t>
    </rPh>
    <phoneticPr fontId="14"/>
  </si>
  <si>
    <t>職種⑤</t>
    <rPh sb="0" eb="2">
      <t>ショクシュ</t>
    </rPh>
    <phoneticPr fontId="14"/>
  </si>
  <si>
    <t>職種⑥</t>
    <rPh sb="0" eb="2">
      <t>ショクシュ</t>
    </rPh>
    <phoneticPr fontId="14"/>
  </si>
  <si>
    <t>職種⑦</t>
    <rPh sb="0" eb="2">
      <t>ショクシュ</t>
    </rPh>
    <phoneticPr fontId="14"/>
  </si>
  <si>
    <t>職種⑧</t>
    <rPh sb="0" eb="2">
      <t>ショクシュ</t>
    </rPh>
    <phoneticPr fontId="14"/>
  </si>
  <si>
    <t>職種⑨</t>
    <phoneticPr fontId="14"/>
  </si>
  <si>
    <t>職種⑩</t>
    <phoneticPr fontId="14"/>
  </si>
  <si>
    <t>居宅介護</t>
    <phoneticPr fontId="4"/>
  </si>
  <si>
    <t>サービス提供責任者</t>
    <rPh sb="4" eb="6">
      <t>テイキョウ</t>
    </rPh>
    <rPh sb="6" eb="9">
      <t>セキニンシャ</t>
    </rPh>
    <phoneticPr fontId="14"/>
  </si>
  <si>
    <t>従業者</t>
    <rPh sb="0" eb="3">
      <t>ジュウギョウシャ</t>
    </rPh>
    <phoneticPr fontId="14"/>
  </si>
  <si>
    <t>重度訪問介護</t>
    <rPh sb="0" eb="2">
      <t>ジュウド</t>
    </rPh>
    <rPh sb="2" eb="4">
      <t>ホウモン</t>
    </rPh>
    <rPh sb="4" eb="6">
      <t>カイゴ</t>
    </rPh>
    <phoneticPr fontId="14"/>
  </si>
  <si>
    <t>同行援護</t>
    <rPh sb="0" eb="2">
      <t>ドウコウ</t>
    </rPh>
    <rPh sb="2" eb="4">
      <t>エンゴ</t>
    </rPh>
    <phoneticPr fontId="14"/>
  </si>
  <si>
    <t>行動援護</t>
    <rPh sb="0" eb="4">
      <t>コウドウエンゴ</t>
    </rPh>
    <phoneticPr fontId="14"/>
  </si>
  <si>
    <t>療養介護</t>
    <rPh sb="0" eb="2">
      <t>リョウヨウ</t>
    </rPh>
    <rPh sb="2" eb="4">
      <t>カイゴ</t>
    </rPh>
    <phoneticPr fontId="4"/>
  </si>
  <si>
    <t>生活支援員</t>
    <rPh sb="0" eb="5">
      <t>セイカツシエンイン</t>
    </rPh>
    <phoneticPr fontId="14"/>
  </si>
  <si>
    <t>生活介護</t>
    <rPh sb="0" eb="2">
      <t>セイカツ</t>
    </rPh>
    <rPh sb="2" eb="4">
      <t>カイゴ</t>
    </rPh>
    <phoneticPr fontId="4"/>
  </si>
  <si>
    <t>理学療法士</t>
    <rPh sb="0" eb="5">
      <t>リガクリョウホウシ</t>
    </rPh>
    <phoneticPr fontId="14"/>
  </si>
  <si>
    <t>作業療法士</t>
    <rPh sb="0" eb="5">
      <t>サギョウリョウホウシ</t>
    </rPh>
    <phoneticPr fontId="14"/>
  </si>
  <si>
    <t>言語聴覚士</t>
    <rPh sb="0" eb="2">
      <t>ゲンゴ</t>
    </rPh>
    <rPh sb="2" eb="5">
      <t>チョウカクシ</t>
    </rPh>
    <phoneticPr fontId="14"/>
  </si>
  <si>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</si>
  <si>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</si>
  <si>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</si>
  <si>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</si>
  <si>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</si>
  <si>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14"/>
  </si>
  <si>
    <t>夜間支援従事者</t>
    <rPh sb="0" eb="7">
      <t>ヤカンシエンジュウジシャ</t>
    </rPh>
    <phoneticPr fontId="14"/>
  </si>
  <si>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</si>
  <si>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</si>
  <si>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就労支援員</t>
    <rPh sb="0" eb="2">
      <t>シュウロウ</t>
    </rPh>
    <rPh sb="2" eb="5">
      <t>シエンイン</t>
    </rPh>
    <phoneticPr fontId="14"/>
  </si>
  <si>
    <t>職業指導員</t>
    <rPh sb="0" eb="2">
      <t>ショクギョウ</t>
    </rPh>
    <rPh sb="2" eb="4">
      <t>シドウ</t>
    </rPh>
    <rPh sb="4" eb="5">
      <t>イン</t>
    </rPh>
    <phoneticPr fontId="14"/>
  </si>
  <si>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</si>
  <si>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</si>
  <si>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14"/>
  </si>
  <si>
    <t>就労選択支援</t>
    <rPh sb="0" eb="2">
      <t>シュウロウ</t>
    </rPh>
    <rPh sb="2" eb="4">
      <t>センタク</t>
    </rPh>
    <rPh sb="4" eb="6">
      <t>シエン</t>
    </rPh>
    <phoneticPr fontId="14"/>
  </si>
  <si>
    <t>就労選択支援員</t>
    <rPh sb="0" eb="2">
      <t>シュウロウ</t>
    </rPh>
    <rPh sb="2" eb="4">
      <t>センタク</t>
    </rPh>
    <rPh sb="4" eb="7">
      <t>シエンイン</t>
    </rPh>
    <phoneticPr fontId="14"/>
  </si>
  <si>
    <t>就労移行支援</t>
    <rPh sb="0" eb="2">
      <t>シュウロウ</t>
    </rPh>
    <rPh sb="2" eb="4">
      <t>イコウ</t>
    </rPh>
    <rPh sb="4" eb="6">
      <t>シエン</t>
    </rPh>
    <phoneticPr fontId="4"/>
  </si>
  <si>
    <t>就労支援員</t>
    <rPh sb="0" eb="5">
      <t>シュウロウシエンイン</t>
    </rPh>
    <phoneticPr fontId="14"/>
  </si>
  <si>
    <t>職業指導員</t>
    <rPh sb="0" eb="4">
      <t>ショクギョウシドウ</t>
    </rPh>
    <rPh sb="4" eb="5">
      <t>イン</t>
    </rPh>
    <phoneticPr fontId="14"/>
  </si>
  <si>
    <t>生活支援員</t>
    <rPh sb="0" eb="2">
      <t>セイカツ</t>
    </rPh>
    <rPh sb="2" eb="5">
      <t>シエンイン</t>
    </rPh>
    <phoneticPr fontId="14"/>
  </si>
  <si>
    <t>職業指導員（施設外）</t>
    <rPh sb="0" eb="4">
      <t>ショクギョウシドウ</t>
    </rPh>
    <rPh sb="4" eb="5">
      <t>イン</t>
    </rPh>
    <rPh sb="6" eb="8">
      <t>シセツ</t>
    </rPh>
    <rPh sb="8" eb="9">
      <t>ガイ</t>
    </rPh>
    <phoneticPr fontId="14"/>
  </si>
  <si>
    <t>生活支援員（施設外）</t>
    <rPh sb="0" eb="2">
      <t>セイカツ</t>
    </rPh>
    <rPh sb="2" eb="5">
      <t>シエンイン</t>
    </rPh>
    <rPh sb="6" eb="9">
      <t>シセツガイ</t>
    </rPh>
    <phoneticPr fontId="14"/>
  </si>
  <si>
    <t>認定指定就労移行支援</t>
    <rPh sb="0" eb="2">
      <t>ニンテイ</t>
    </rPh>
    <rPh sb="2" eb="4">
      <t>シテイ</t>
    </rPh>
    <rPh sb="4" eb="6">
      <t>シュウロウ</t>
    </rPh>
    <rPh sb="6" eb="8">
      <t>イコウ</t>
    </rPh>
    <rPh sb="8" eb="10">
      <t>シエン</t>
    </rPh>
    <phoneticPr fontId="4"/>
  </si>
  <si>
    <t>就労継続支援Ｂ型</t>
    <phoneticPr fontId="4"/>
  </si>
  <si>
    <t>就労継続支援Ａ型</t>
    <phoneticPr fontId="4"/>
  </si>
  <si>
    <t>相談支援事業_一般・計画・障害児</t>
    <rPh sb="0" eb="2">
      <t>ソウダン</t>
    </rPh>
    <rPh sb="2" eb="4">
      <t>シエン</t>
    </rPh>
    <rPh sb="4" eb="6">
      <t>ジギョウ</t>
    </rPh>
    <rPh sb="7" eb="9">
      <t>イッパン</t>
    </rPh>
    <rPh sb="10" eb="12">
      <t>ケイカク</t>
    </rPh>
    <rPh sb="13" eb="16">
      <t>ショウガイジ</t>
    </rPh>
    <phoneticPr fontId="4"/>
  </si>
  <si>
    <t>相談支援専門員</t>
    <rPh sb="0" eb="7">
      <t>ソウダンシエンセンモンイン</t>
    </rPh>
    <phoneticPr fontId="14"/>
  </si>
  <si>
    <t>相談支援員</t>
    <rPh sb="0" eb="2">
      <t>ソウダン</t>
    </rPh>
    <rPh sb="2" eb="5">
      <t>シエンイン</t>
    </rPh>
    <phoneticPr fontId="14"/>
  </si>
  <si>
    <t>就労定着支援</t>
    <rPh sb="0" eb="2">
      <t>シュウロウ</t>
    </rPh>
    <rPh sb="2" eb="4">
      <t>テイチャク</t>
    </rPh>
    <rPh sb="4" eb="6">
      <t>シエン</t>
    </rPh>
    <phoneticPr fontId="4"/>
  </si>
  <si>
    <t>就労定着支援員</t>
    <rPh sb="0" eb="2">
      <t>シュウロウ</t>
    </rPh>
    <rPh sb="2" eb="7">
      <t>テイチャクシエンイン</t>
    </rPh>
    <phoneticPr fontId="14"/>
  </si>
  <si>
    <t>自立生活援助</t>
    <rPh sb="0" eb="2">
      <t>ジリツ</t>
    </rPh>
    <rPh sb="2" eb="4">
      <t>セイカツ</t>
    </rPh>
    <rPh sb="4" eb="6">
      <t>エンジョ</t>
    </rPh>
    <phoneticPr fontId="4"/>
  </si>
  <si>
    <t>地域生活支援員</t>
    <rPh sb="0" eb="7">
      <t>チイキセイカツシエンイン</t>
    </rPh>
    <phoneticPr fontId="14"/>
  </si>
  <si>
    <t>児童発達支援</t>
    <phoneticPr fontId="9"/>
  </si>
  <si>
    <t>児童発達支援管理責任者</t>
    <rPh sb="0" eb="2">
      <t>ジドウ</t>
    </rPh>
    <rPh sb="2" eb="6">
      <t>ハッタツシエン</t>
    </rPh>
    <rPh sb="6" eb="8">
      <t>カンリ</t>
    </rPh>
    <rPh sb="8" eb="11">
      <t>セキニンシャ</t>
    </rPh>
    <phoneticPr fontId="14"/>
  </si>
  <si>
    <t>児童指導員</t>
    <rPh sb="0" eb="2">
      <t>ジドウ</t>
    </rPh>
    <rPh sb="2" eb="5">
      <t>シドウイン</t>
    </rPh>
    <phoneticPr fontId="14"/>
  </si>
  <si>
    <t>保育士</t>
    <rPh sb="0" eb="3">
      <t>ホイクシ</t>
    </rPh>
    <phoneticPr fontId="14"/>
  </si>
  <si>
    <t>機能訓練担当職員</t>
    <rPh sb="0" eb="4">
      <t>キノウクンレン</t>
    </rPh>
    <rPh sb="4" eb="6">
      <t>タントウ</t>
    </rPh>
    <rPh sb="6" eb="8">
      <t>ショクイン</t>
    </rPh>
    <phoneticPr fontId="14"/>
  </si>
  <si>
    <t>その他職員</t>
    <rPh sb="2" eb="3">
      <t>タ</t>
    </rPh>
    <rPh sb="3" eb="5">
      <t>ショクイン</t>
    </rPh>
    <phoneticPr fontId="14"/>
  </si>
  <si>
    <t>放課後等デイサービス</t>
    <rPh sb="0" eb="4">
      <t>ホウカゴトウ</t>
    </rPh>
    <phoneticPr fontId="9"/>
  </si>
  <si>
    <t>児童発達支援・放課後等デイサービス</t>
    <rPh sb="0" eb="2">
      <t>ジドウ</t>
    </rPh>
    <rPh sb="2" eb="4">
      <t>ハッタツ</t>
    </rPh>
    <rPh sb="4" eb="6">
      <t>シエン</t>
    </rPh>
    <rPh sb="7" eb="11">
      <t>ホウカゴトウ</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</si>
  <si>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4"/>
  </si>
  <si>
    <t>嘱託医</t>
    <rPh sb="0" eb="2">
      <t>ショクタク</t>
    </rPh>
    <phoneticPr fontId="14"/>
  </si>
  <si>
    <t>放課後等デイサービス・主として重症心身障害児を対象とする場合</t>
    <rPh sb="0" eb="3">
      <t>ホウカゴ</t>
    </rPh>
    <rPh sb="3" eb="4">
      <t>トウ</t>
    </rPh>
    <rPh sb="11" eb="12">
      <t>シュ</t>
    </rPh>
    <rPh sb="15" eb="17">
      <t>ジュウショウ</t>
    </rPh>
    <rPh sb="17" eb="19">
      <t>シンシン</t>
    </rPh>
    <rPh sb="19" eb="21">
      <t>ショウガイ</t>
    </rPh>
    <rPh sb="21" eb="22">
      <t>ジ</t>
    </rPh>
    <rPh sb="23" eb="25">
      <t>タイショウ</t>
    </rPh>
    <rPh sb="28" eb="30">
      <t>バアイ</t>
    </rPh>
    <phoneticPr fontId="14"/>
  </si>
  <si>
    <t>児童発達支援・放課後等デイサービス・主として重症心身障害児を対象とする場合</t>
    <rPh sb="0" eb="6">
      <t>ジドウハッタツシエン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14"/>
  </si>
  <si>
    <t>児童発達支援・児童発達支援センターであるもの</t>
    <rPh sb="0" eb="6">
      <t>ジドウハッタツシエン</t>
    </rPh>
    <rPh sb="7" eb="11">
      <t>ジドウハッタツ</t>
    </rPh>
    <rPh sb="11" eb="13">
      <t>シエン</t>
    </rPh>
    <phoneticPr fontId="14"/>
  </si>
  <si>
    <t>栄養士</t>
    <rPh sb="0" eb="3">
      <t>エイヨウシ</t>
    </rPh>
    <phoneticPr fontId="14"/>
  </si>
  <si>
    <t>調理員</t>
    <rPh sb="0" eb="3">
      <t>チョウリイン</t>
    </rPh>
    <phoneticPr fontId="14"/>
  </si>
  <si>
    <t>保育所等訪問支援</t>
    <rPh sb="0" eb="3">
      <t>ホイクショ</t>
    </rPh>
    <rPh sb="3" eb="4">
      <t>トウ</t>
    </rPh>
    <rPh sb="4" eb="6">
      <t>ホウモン</t>
    </rPh>
    <rPh sb="6" eb="8">
      <t>シエン</t>
    </rPh>
    <phoneticPr fontId="9"/>
  </si>
  <si>
    <t>訪問支援員</t>
    <rPh sb="0" eb="2">
      <t>ホウモン</t>
    </rPh>
    <rPh sb="2" eb="5">
      <t>シエンイン</t>
    </rPh>
    <phoneticPr fontId="14"/>
  </si>
  <si>
    <t>居宅訪問型児童発達支援</t>
    <rPh sb="0" eb="2">
      <t>キョタク</t>
    </rPh>
    <rPh sb="2" eb="4">
      <t>ホウモン</t>
    </rPh>
    <rPh sb="4" eb="5">
      <t>ガタ</t>
    </rPh>
    <rPh sb="5" eb="7">
      <t>ジドウ</t>
    </rPh>
    <rPh sb="7" eb="9">
      <t>ハッタツ</t>
    </rPh>
    <rPh sb="9" eb="11">
      <t>シエン</t>
    </rPh>
    <phoneticPr fontId="9"/>
  </si>
  <si>
    <t>福祉型障害児入所施設</t>
    <rPh sb="0" eb="3">
      <t>フクシガタ</t>
    </rPh>
    <rPh sb="3" eb="6">
      <t>ショウガイジ</t>
    </rPh>
    <rPh sb="6" eb="8">
      <t>ニュウショ</t>
    </rPh>
    <rPh sb="8" eb="10">
      <t>シセツ</t>
    </rPh>
    <phoneticPr fontId="9"/>
  </si>
  <si>
    <t>心理担当職員</t>
    <rPh sb="0" eb="6">
      <t>シンリタントウショクイン</t>
    </rPh>
    <phoneticPr fontId="14"/>
  </si>
  <si>
    <t>医療型障害児入所施設</t>
    <rPh sb="0" eb="2">
      <t>イリョウ</t>
    </rPh>
    <rPh sb="2" eb="3">
      <t>ガタ</t>
    </rPh>
    <rPh sb="3" eb="6">
      <t>ショウガイジ</t>
    </rPh>
    <rPh sb="6" eb="8">
      <t>ニュウショ</t>
    </rPh>
    <rPh sb="8" eb="10">
      <t>シセツ</t>
    </rPh>
    <phoneticPr fontId="9"/>
  </si>
  <si>
    <t>理学療法士又は作業療法士</t>
    <rPh sb="0" eb="5">
      <t>リガクリョウホウシ</t>
    </rPh>
    <rPh sb="5" eb="6">
      <t>マタ</t>
    </rPh>
    <rPh sb="7" eb="12">
      <t>サギョウリョウホウシ</t>
    </rPh>
    <phoneticPr fontId="14"/>
  </si>
  <si>
    <t>職業指導員</t>
    <rPh sb="0" eb="5">
      <t>ショクギョウシドウイン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</si>
</sst>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26">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6"/>
      <name val="游ゴシック"/>
      <family val="3"/>
      <charset val="128"/>
      <scheme val="minor"/>
    </font>
    <font>
      <sz val="7"/>
      <name val="ＭＳ 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8"/>
      <color indexed="81"/>
      <name val="游ゴシック"/>
      <family val="3"/>
      <charset val="128"/>
      <scheme val="minor"/>
    </font>
    <font>
      <sz val="11"/>
      <name val="游ゴシック"/>
      <family val="3"/>
      <charset val="128"/>
      <scheme val="minor"/>
    </font>
  </fonts>
  <fills count="7">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1" fillId="0" borderId="0">
      <alignment vertical="center"/>
    </xf>
    <xf numFmtId="0" fontId="11" fillId="0" borderId="0">
      <alignment vertical="center"/>
    </xf>
  </cellStyleXfs>
  <cellXfs count="128">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0" fillId="0" borderId="0" xfId="0" applyFont="1" applyAlignment="1">
      <alignment horizontal="center" vertical="center"/>
    </xf>
    <xf numFmtId="0" fontId="11" fillId="5" borderId="1" xfId="0" applyFont="1" applyFill="1" applyBorder="1">
      <alignment vertical="center"/>
    </xf>
    <xf numFmtId="0" fontId="12" fillId="0" borderId="0" xfId="1" applyFont="1" applyAlignment="1">
      <alignment horizontal="center" vertical="center"/>
    </xf>
    <xf numFmtId="176" fontId="12" fillId="0" borderId="1" xfId="1" applyNumberFormat="1" applyFont="1" applyBorder="1">
      <alignment vertical="center"/>
    </xf>
    <xf numFmtId="177" fontId="12" fillId="0" borderId="1" xfId="1" applyNumberFormat="1" applyFont="1" applyBorder="1">
      <alignment vertical="center"/>
    </xf>
    <xf numFmtId="0" fontId="7" fillId="0" borderId="1" xfId="1" applyFont="1" applyBorder="1">
      <alignment vertical="center"/>
    </xf>
    <xf numFmtId="0" fontId="12" fillId="2" borderId="1" xfId="1" applyFont="1" applyFill="1" applyBorder="1" applyAlignment="1">
      <alignment horizontal="left" vertical="center" shrinkToFit="1"/>
    </xf>
    <xf numFmtId="0" fontId="12" fillId="2" borderId="4" xfId="1" applyFont="1" applyFill="1" applyBorder="1" applyAlignment="1">
      <alignment horizontal="center" vertical="center" shrinkToFit="1"/>
    </xf>
    <xf numFmtId="0" fontId="12" fillId="4" borderId="1" xfId="1" applyFont="1" applyFill="1" applyBorder="1" applyAlignment="1">
      <alignment vertical="center" shrinkToFit="1"/>
    </xf>
    <xf numFmtId="0" fontId="12" fillId="4" borderId="4" xfId="1" applyFont="1" applyFill="1" applyBorder="1" applyAlignment="1">
      <alignment vertical="center" shrinkToFit="1"/>
    </xf>
    <xf numFmtId="0" fontId="12" fillId="3" borderId="1" xfId="1" applyFont="1" applyFill="1" applyBorder="1" applyAlignment="1">
      <alignment horizontal="right" vertical="center" shrinkToFit="1"/>
    </xf>
    <xf numFmtId="0" fontId="12" fillId="0" borderId="5" xfId="1" applyFont="1" applyBorder="1" applyAlignment="1">
      <alignment horizontal="right" vertical="center" shrinkToFit="1"/>
    </xf>
    <xf numFmtId="178" fontId="12" fillId="0" borderId="1" xfId="1" applyNumberFormat="1" applyFont="1" applyBorder="1" applyAlignment="1">
      <alignment horizontal="right" vertical="center" shrinkToFit="1"/>
    </xf>
    <xf numFmtId="0" fontId="12" fillId="0" borderId="1" xfId="1" applyFont="1" applyBorder="1" applyAlignment="1">
      <alignment horizontal="right" vertical="center" shrinkToFit="1"/>
    </xf>
    <xf numFmtId="0" fontId="12" fillId="3" borderId="9" xfId="1" applyFont="1" applyFill="1" applyBorder="1" applyAlignment="1">
      <alignment horizontal="right" vertical="center" shrinkToFit="1"/>
    </xf>
    <xf numFmtId="0" fontId="12" fillId="0" borderId="10" xfId="1" applyFont="1" applyBorder="1" applyAlignment="1">
      <alignment horizontal="right" vertical="center" shrinkToFit="1"/>
    </xf>
    <xf numFmtId="0" fontId="12" fillId="0" borderId="0" xfId="1" applyFont="1" applyAlignment="1">
      <alignment horizontal="right" vertical="center" shrinkToFit="1"/>
    </xf>
    <xf numFmtId="0" fontId="12" fillId="0" borderId="0" xfId="1" applyFont="1">
      <alignment vertical="center"/>
    </xf>
    <xf numFmtId="0" fontId="10" fillId="0" borderId="6" xfId="0" applyFont="1" applyBorder="1">
      <alignment vertical="center"/>
    </xf>
    <xf numFmtId="0" fontId="12" fillId="0" borderId="0" xfId="1" applyFont="1" applyAlignment="1">
      <alignment horizontal="left" vertical="center"/>
    </xf>
    <xf numFmtId="0" fontId="12" fillId="0" borderId="0" xfId="1" applyFont="1" applyAlignment="1">
      <alignment horizontal="right" vertical="center"/>
    </xf>
    <xf numFmtId="179" fontId="12" fillId="0" borderId="1" xfId="1" applyNumberFormat="1" applyFont="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pplyAlignment="1">
      <alignment horizontal="right" vertical="center"/>
    </xf>
    <xf numFmtId="0" fontId="12" fillId="3" borderId="1" xfId="1" applyFont="1" applyFill="1" applyBorder="1" applyAlignment="1">
      <alignment horizontal="right" vertical="center"/>
    </xf>
    <xf numFmtId="0" fontId="12" fillId="0" borderId="4" xfId="1" applyFont="1" applyBorder="1" applyAlignment="1">
      <alignment horizontal="left" vertical="center"/>
    </xf>
    <xf numFmtId="0" fontId="16" fillId="0" borderId="8" xfId="1" applyFont="1" applyBorder="1" applyAlignment="1">
      <alignment horizontal="left" vertical="center"/>
    </xf>
    <xf numFmtId="0" fontId="12" fillId="0" borderId="5" xfId="1" applyFont="1" applyBorder="1" applyAlignment="1">
      <alignment horizontal="left" vertical="center"/>
    </xf>
    <xf numFmtId="0" fontId="18" fillId="0" borderId="0" xfId="1" applyFont="1">
      <alignment vertical="center"/>
    </xf>
    <xf numFmtId="0" fontId="12" fillId="0" borderId="4" xfId="2" applyFont="1" applyBorder="1" applyAlignment="1">
      <alignment horizontal="center" vertical="center"/>
    </xf>
    <xf numFmtId="0" fontId="12" fillId="0" borderId="1" xfId="2" applyFont="1" applyBorder="1" applyAlignment="1">
      <alignment horizontal="center" vertical="center"/>
    </xf>
    <xf numFmtId="0" fontId="12" fillId="0" borderId="1" xfId="1" applyFont="1" applyBorder="1" applyAlignment="1">
      <alignment horizontal="center" vertical="center"/>
    </xf>
    <xf numFmtId="0" fontId="19" fillId="0" borderId="0" xfId="2" applyFont="1" applyAlignment="1">
      <alignment horizontal="center" vertical="center"/>
    </xf>
    <xf numFmtId="0" fontId="7" fillId="0" borderId="0" xfId="2" applyFont="1" applyAlignment="1">
      <alignment horizontal="center" vertical="center"/>
    </xf>
    <xf numFmtId="0" fontId="20" fillId="0" borderId="0" xfId="1" applyFont="1" applyAlignment="1">
      <alignment horizontal="center" vertical="center"/>
    </xf>
    <xf numFmtId="0" fontId="20" fillId="0" borderId="0" xfId="2" applyFont="1" applyAlignment="1">
      <alignment horizontal="center" vertical="center"/>
    </xf>
    <xf numFmtId="0" fontId="20" fillId="0" borderId="0" xfId="1" applyFont="1">
      <alignment vertical="center"/>
    </xf>
    <xf numFmtId="0" fontId="19" fillId="0" borderId="0" xfId="1" applyFont="1">
      <alignment vertical="center"/>
    </xf>
    <xf numFmtId="0" fontId="19" fillId="0" borderId="0" xfId="1" applyFont="1" applyAlignment="1">
      <alignment horizontal="center" vertical="center"/>
    </xf>
    <xf numFmtId="0" fontId="12" fillId="0" borderId="0" xfId="1" applyFont="1" applyAlignment="1">
      <alignment vertical="center" textRotation="255" shrinkToFit="1"/>
    </xf>
    <xf numFmtId="0" fontId="12" fillId="0" borderId="1" xfId="1" applyFont="1" applyBorder="1" applyAlignment="1">
      <alignment vertical="center" textRotation="255" shrinkToFit="1"/>
    </xf>
    <xf numFmtId="0" fontId="0" fillId="0" borderId="0" xfId="0" applyAlignment="1">
      <alignment vertical="center" shrinkToFit="1"/>
    </xf>
    <xf numFmtId="0" fontId="25" fillId="0" borderId="0" xfId="0" applyFont="1" applyAlignment="1">
      <alignment vertical="center" shrinkToFit="1"/>
    </xf>
    <xf numFmtId="0" fontId="25" fillId="0" borderId="0" xfId="0" applyFont="1">
      <alignment vertical="center"/>
    </xf>
    <xf numFmtId="0" fontId="12" fillId="0" borderId="1" xfId="1" applyFont="1" applyBorder="1">
      <alignment vertical="center"/>
    </xf>
    <xf numFmtId="0" fontId="12" fillId="0" borderId="4" xfId="2" applyFont="1" applyBorder="1" applyAlignment="1">
      <alignment horizontal="center" vertical="center"/>
    </xf>
    <xf numFmtId="0" fontId="12" fillId="0" borderId="8" xfId="2" applyFont="1" applyBorder="1" applyAlignment="1">
      <alignment horizontal="center" vertical="center"/>
    </xf>
    <xf numFmtId="0" fontId="12" fillId="0" borderId="5" xfId="2" applyFont="1" applyBorder="1" applyAlignment="1">
      <alignment horizontal="center" vertical="center"/>
    </xf>
    <xf numFmtId="0" fontId="12" fillId="0" borderId="4" xfId="2" applyFont="1" applyBorder="1" applyAlignment="1">
      <alignment horizontal="center" vertical="center" wrapText="1"/>
    </xf>
    <xf numFmtId="0" fontId="12" fillId="0" borderId="5" xfId="2" applyFont="1" applyBorder="1" applyAlignment="1">
      <alignment horizontal="center" vertical="center" wrapText="1"/>
    </xf>
    <xf numFmtId="1" fontId="12" fillId="0" borderId="4" xfId="2" applyNumberFormat="1" applyFont="1" applyBorder="1" applyAlignment="1">
      <alignment horizontal="center" vertical="center" wrapText="1"/>
    </xf>
    <xf numFmtId="1" fontId="12" fillId="0" borderId="8" xfId="2" applyNumberFormat="1" applyFont="1" applyBorder="1" applyAlignment="1">
      <alignment horizontal="center" vertical="center" wrapText="1"/>
    </xf>
    <xf numFmtId="1" fontId="12" fillId="0" borderId="5" xfId="2" applyNumberFormat="1" applyFont="1" applyBorder="1" applyAlignment="1">
      <alignment horizontal="center" vertical="center" wrapText="1"/>
    </xf>
    <xf numFmtId="0" fontId="12" fillId="0" borderId="1" xfId="1" applyFont="1" applyBorder="1" applyAlignment="1">
      <alignment horizontal="center" vertical="center"/>
    </xf>
    <xf numFmtId="0" fontId="12" fillId="0" borderId="8" xfId="2" applyFont="1" applyBorder="1" applyAlignment="1">
      <alignment horizontal="center" vertical="center" wrapText="1"/>
    </xf>
    <xf numFmtId="0" fontId="12" fillId="0" borderId="1" xfId="2" applyFont="1" applyBorder="1" applyAlignment="1">
      <alignment horizontal="center" vertical="center" wrapText="1"/>
    </xf>
    <xf numFmtId="0" fontId="12" fillId="0" borderId="1" xfId="2" applyFont="1" applyBorder="1" applyAlignment="1">
      <alignment horizontal="center" vertical="center"/>
    </xf>
    <xf numFmtId="0" fontId="12" fillId="0" borderId="4"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4" xfId="1" applyFont="1" applyBorder="1" applyAlignment="1">
      <alignment horizontal="right" vertical="center"/>
    </xf>
    <xf numFmtId="0" fontId="12" fillId="0" borderId="5" xfId="1" applyFont="1" applyBorder="1" applyAlignment="1">
      <alignment horizontal="right" vertical="center"/>
    </xf>
    <xf numFmtId="0" fontId="12" fillId="0" borderId="8" xfId="1" applyFont="1" applyBorder="1" applyAlignment="1">
      <alignment horizontal="right" vertical="center"/>
    </xf>
    <xf numFmtId="0" fontId="12" fillId="3" borderId="4" xfId="1" applyFont="1" applyFill="1" applyBorder="1" applyAlignment="1">
      <alignment horizontal="right" vertical="center"/>
    </xf>
    <xf numFmtId="0" fontId="12" fillId="3" borderId="8" xfId="1" applyFont="1" applyFill="1" applyBorder="1" applyAlignment="1">
      <alignment horizontal="right" vertical="center"/>
    </xf>
    <xf numFmtId="0" fontId="12" fillId="3" borderId="5" xfId="1" applyFont="1" applyFill="1" applyBorder="1" applyAlignment="1">
      <alignment horizontal="right" vertical="center"/>
    </xf>
    <xf numFmtId="0" fontId="12" fillId="0" borderId="4" xfId="1" applyFont="1" applyBorder="1">
      <alignment vertical="center"/>
    </xf>
    <xf numFmtId="0" fontId="12" fillId="0" borderId="5" xfId="1" applyFont="1" applyBorder="1">
      <alignment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4" xfId="1" applyFont="1" applyBorder="1" applyAlignment="1">
      <alignment horizontal="left" vertical="center"/>
    </xf>
    <xf numFmtId="0" fontId="12" fillId="0" borderId="8" xfId="1" applyFont="1" applyBorder="1" applyAlignment="1">
      <alignment horizontal="left" vertical="center"/>
    </xf>
    <xf numFmtId="0" fontId="12" fillId="0" borderId="5" xfId="1" applyFont="1" applyBorder="1" applyAlignment="1">
      <alignment horizontal="left" vertical="center"/>
    </xf>
    <xf numFmtId="0" fontId="16" fillId="0" borderId="8" xfId="1" applyFont="1" applyBorder="1" applyAlignment="1">
      <alignment horizontal="left" vertical="center" wrapText="1"/>
    </xf>
    <xf numFmtId="0" fontId="16" fillId="0" borderId="5" xfId="1" applyFont="1" applyBorder="1" applyAlignment="1">
      <alignment horizontal="left" vertical="center" wrapText="1"/>
    </xf>
    <xf numFmtId="178" fontId="12" fillId="0" borderId="11" xfId="1" applyNumberFormat="1" applyFont="1" applyBorder="1">
      <alignment vertical="center"/>
    </xf>
    <xf numFmtId="178" fontId="12" fillId="0" borderId="12" xfId="1" applyNumberFormat="1" applyFont="1" applyBorder="1">
      <alignment vertical="center"/>
    </xf>
    <xf numFmtId="178" fontId="12" fillId="0" borderId="9" xfId="1" applyNumberFormat="1" applyFont="1" applyBorder="1">
      <alignment vertical="center"/>
    </xf>
    <xf numFmtId="179" fontId="12" fillId="0" borderId="4" xfId="1" applyNumberFormat="1" applyFont="1" applyBorder="1" applyAlignment="1">
      <alignment horizontal="center" vertical="center"/>
    </xf>
    <xf numFmtId="179" fontId="12" fillId="0" borderId="8" xfId="1" applyNumberFormat="1" applyFont="1" applyBorder="1" applyAlignment="1">
      <alignment horizontal="center" vertical="center"/>
    </xf>
    <xf numFmtId="179" fontId="12" fillId="0" borderId="5" xfId="1" applyNumberFormat="1" applyFont="1" applyBorder="1" applyAlignment="1">
      <alignment horizontal="center" vertical="center"/>
    </xf>
    <xf numFmtId="0" fontId="12" fillId="0" borderId="8" xfId="1" applyFont="1" applyBorder="1" applyAlignment="1">
      <alignment horizontal="center" vertical="center"/>
    </xf>
    <xf numFmtId="0" fontId="12" fillId="6" borderId="4" xfId="1" applyFont="1" applyFill="1" applyBorder="1" applyAlignment="1">
      <alignment horizontal="center" vertical="center"/>
    </xf>
    <xf numFmtId="0" fontId="12" fillId="6" borderId="5" xfId="1" applyFont="1" applyFill="1" applyBorder="1" applyAlignment="1">
      <alignment horizontal="center" vertical="center"/>
    </xf>
    <xf numFmtId="0" fontId="12" fillId="5" borderId="4" xfId="1" applyFont="1" applyFill="1" applyBorder="1" applyAlignment="1">
      <alignment horizontal="center" vertical="center"/>
    </xf>
    <xf numFmtId="0" fontId="12" fillId="5" borderId="8" xfId="1" applyFont="1" applyFill="1" applyBorder="1" applyAlignment="1">
      <alignment horizontal="center" vertical="center"/>
    </xf>
    <xf numFmtId="0" fontId="12" fillId="5" borderId="5" xfId="1" applyFont="1" applyFill="1" applyBorder="1" applyAlignment="1">
      <alignment horizontal="center" vertical="center"/>
    </xf>
    <xf numFmtId="0" fontId="12" fillId="2" borderId="4" xfId="1" applyFont="1" applyFill="1" applyBorder="1" applyAlignment="1">
      <alignment horizontal="center" vertical="center"/>
    </xf>
    <xf numFmtId="0" fontId="12" fillId="2" borderId="5" xfId="1" applyFont="1" applyFill="1" applyBorder="1" applyAlignment="1">
      <alignment horizontal="center" vertical="center"/>
    </xf>
    <xf numFmtId="0" fontId="12" fillId="2" borderId="8" xfId="1" applyFont="1" applyFill="1" applyBorder="1" applyAlignment="1">
      <alignment horizontal="center" vertical="center"/>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7" fillId="0" borderId="1" xfId="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49" fontId="12" fillId="0" borderId="1" xfId="1" applyNumberFormat="1"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8" xfId="0" applyFont="1" applyBorder="1" applyAlignment="1">
      <alignment horizontal="center" vertical="center"/>
    </xf>
    <xf numFmtId="0" fontId="7" fillId="4" borderId="1" xfId="1" applyFont="1" applyFill="1" applyBorder="1" applyAlignment="1">
      <alignment vertical="center" shrinkToFit="1"/>
    </xf>
    <xf numFmtId="0" fontId="7" fillId="0" borderId="1" xfId="1" applyFont="1" applyBorder="1">
      <alignment vertical="center"/>
    </xf>
    <xf numFmtId="0" fontId="12" fillId="0" borderId="3" xfId="1" applyFont="1" applyBorder="1" applyAlignment="1">
      <alignment horizontal="center" vertical="center"/>
    </xf>
    <xf numFmtId="0" fontId="12" fillId="0" borderId="6" xfId="1" applyFont="1" applyBorder="1" applyAlignment="1">
      <alignment horizontal="center" vertical="center"/>
    </xf>
    <xf numFmtId="0" fontId="12" fillId="0" borderId="3"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1" xfId="1" applyFont="1" applyBorder="1" applyAlignment="1">
      <alignment horizontal="center" vertical="center" wrapText="1"/>
    </xf>
    <xf numFmtId="0" fontId="7" fillId="0" borderId="1" xfId="1" applyFont="1" applyBorder="1" applyAlignment="1">
      <alignment horizontal="center" vertical="center" wrapText="1"/>
    </xf>
    <xf numFmtId="0" fontId="7" fillId="2" borderId="1" xfId="1" applyFont="1" applyFill="1" applyBorder="1" applyAlignment="1">
      <alignment horizontal="center" vertical="center"/>
    </xf>
    <xf numFmtId="0" fontId="7" fillId="0" borderId="0" xfId="1" applyFont="1" applyAlignment="1">
      <alignment horizontal="center" vertical="center"/>
    </xf>
    <xf numFmtId="0" fontId="11" fillId="5" borderId="1" xfId="0" applyFont="1" applyFill="1" applyBorder="1">
      <alignment vertical="center"/>
    </xf>
    <xf numFmtId="0" fontId="7" fillId="2" borderId="1" xfId="1" applyFont="1" applyFill="1" applyBorder="1" applyAlignment="1">
      <alignment horizontal="center" vertical="center" wrapTex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shrinkToFit="1"/>
    </xf>
  </cellXfs>
  <cellStyles count="3">
    <cellStyle name="標準" xfId="0" builtinId="0"/>
    <cellStyle name="標準 2" xfId="2" xr:uid="{66479049-9A87-4203-A4D3-7C967BB25D51}"/>
    <cellStyle name="標準_③-２加算様式（就労）" xfId="1" xr:uid="{4A2A28D2-F74F-42AD-9250-E70E2D4169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23445</xdr:colOff>
      <xdr:row>77</xdr:row>
      <xdr:rowOff>23446</xdr:rowOff>
    </xdr:from>
    <xdr:to>
      <xdr:col>36</xdr:col>
      <xdr:colOff>484553</xdr:colOff>
      <xdr:row>85</xdr:row>
      <xdr:rowOff>171156</xdr:rowOff>
    </xdr:to>
    <xdr:sp macro="" textlink="">
      <xdr:nvSpPr>
        <xdr:cNvPr id="2" name="テキスト ボックス 1">
          <a:extLst>
            <a:ext uri="{FF2B5EF4-FFF2-40B4-BE49-F238E27FC236}">
              <a16:creationId xmlns:a16="http://schemas.microsoft.com/office/drawing/2014/main" id="{6A0D6B39-CF61-4A18-99D0-5C0CFB66AB3B}"/>
            </a:ext>
          </a:extLst>
        </xdr:cNvPr>
        <xdr:cNvSpPr txBox="1"/>
      </xdr:nvSpPr>
      <xdr:spPr>
        <a:xfrm>
          <a:off x="1894448" y="17129760"/>
          <a:ext cx="7966222" cy="1948374"/>
        </a:xfrm>
        <a:prstGeom prst="rect">
          <a:avLst/>
        </a:prstGeom>
        <a:solidFill>
          <a:srgbClr val="CCFFCC"/>
        </a:solidFill>
        <a:ln w="12700" cmpd="sng">
          <a:solidFill>
            <a:srgbClr val="21734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dk1"/>
              </a:solidFill>
              <a:effectLst/>
              <a:latin typeface="+mn-ea"/>
              <a:ea typeface="+mn-ea"/>
              <a:cs typeface="+mn-cs"/>
            </a:rPr>
            <a:t>記入不要</a:t>
          </a:r>
          <a:endParaRPr kumimoji="1" lang="en-US" altLang="ja-JP" sz="1200" b="1">
            <a:solidFill>
              <a:schemeClr val="dk1"/>
            </a:solidFill>
            <a:effectLst/>
            <a:latin typeface="+mn-ea"/>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dk1"/>
            </a:solidFill>
            <a:effectLst/>
            <a:latin typeface="+mn-ea"/>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200" b="1" kern="1200">
              <a:solidFill>
                <a:schemeClr val="dk1"/>
              </a:solidFill>
              <a:effectLst/>
              <a:latin typeface="+mn-ea"/>
              <a:ea typeface="+mn-ea"/>
              <a:cs typeface="+mn-cs"/>
            </a:rPr>
            <a:t>参考様式</a:t>
          </a:r>
          <a:r>
            <a:rPr kumimoji="1" lang="en-US" altLang="ja-JP" sz="1200" b="1" kern="1200">
              <a:solidFill>
                <a:schemeClr val="dk1"/>
              </a:solidFill>
              <a:effectLst/>
              <a:latin typeface="+mn-ea"/>
              <a:ea typeface="+mn-ea"/>
              <a:cs typeface="+mn-cs"/>
            </a:rPr>
            <a:t>19</a:t>
          </a:r>
          <a:r>
            <a:rPr kumimoji="1" lang="ja-JP" altLang="en-US" sz="1200" b="1" kern="1200">
              <a:solidFill>
                <a:schemeClr val="dk1"/>
              </a:solidFill>
              <a:effectLst/>
              <a:latin typeface="+mn-ea"/>
              <a:ea typeface="+mn-ea"/>
              <a:cs typeface="+mn-cs"/>
            </a:rPr>
            <a:t>および</a:t>
          </a:r>
          <a:r>
            <a:rPr kumimoji="1" lang="ja-JP" altLang="ja-JP" sz="1200" b="1" kern="1200">
              <a:solidFill>
                <a:schemeClr val="dk1"/>
              </a:solidFill>
              <a:effectLst/>
              <a:latin typeface="+mn-ea"/>
              <a:ea typeface="+mn-ea"/>
              <a:cs typeface="+mn-cs"/>
            </a:rPr>
            <a:t>参考様式</a:t>
          </a:r>
          <a:r>
            <a:rPr kumimoji="1" lang="en-US" altLang="ja-JP" sz="1200" b="1" kern="1200">
              <a:solidFill>
                <a:schemeClr val="dk1"/>
              </a:solidFill>
              <a:effectLst/>
              <a:latin typeface="+mn-ea"/>
              <a:ea typeface="+mn-ea"/>
              <a:cs typeface="+mn-cs"/>
            </a:rPr>
            <a:t>20</a:t>
          </a:r>
          <a:r>
            <a:rPr kumimoji="1" lang="ja-JP" altLang="en-US" sz="1200" b="1" kern="1200">
              <a:solidFill>
                <a:schemeClr val="dk1"/>
              </a:solidFill>
              <a:effectLst/>
              <a:latin typeface="+mn-ea"/>
              <a:ea typeface="+mn-ea"/>
              <a:cs typeface="+mn-cs"/>
            </a:rPr>
            <a:t>を用いること</a:t>
          </a:r>
          <a:endParaRPr kumimoji="1" lang="en-US" altLang="ja-JP" sz="1200" b="1" kern="1200">
            <a:solidFill>
              <a:schemeClr val="dk1"/>
            </a:solidFill>
            <a:effectLst/>
            <a:latin typeface="+mn-ea"/>
            <a:ea typeface="+mn-ea"/>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73929-D0DB-4599-9B4A-0E4B14942E4B}">
  <sheetPr>
    <pageSetUpPr fitToPage="1"/>
  </sheetPr>
  <dimension ref="A1:AR136"/>
  <sheetViews>
    <sheetView showGridLines="0" tabSelected="1" view="pageBreakPreview" zoomScale="90" zoomScaleNormal="100" zoomScaleSheetLayoutView="90" workbookViewId="0"/>
  </sheetViews>
  <sheetFormatPr defaultColWidth="8.26953125" defaultRowHeight="21.05" customHeight="1"/>
  <cols>
    <col min="1" max="1" width="2.6328125" style="8" customWidth="1"/>
    <col min="2" max="2" width="14.90625" style="2" customWidth="1"/>
    <col min="3" max="3" width="6.6328125" style="8" customWidth="1"/>
    <col min="4" max="5" width="7.6328125" style="8" customWidth="1"/>
    <col min="6" max="36" width="2.6328125" style="8" customWidth="1"/>
    <col min="37" max="37" width="6.6328125" style="8" customWidth="1"/>
    <col min="38" max="38" width="7.6328125" style="8" customWidth="1"/>
    <col min="39" max="39" width="8.6328125" style="8" customWidth="1"/>
    <col min="40" max="40" width="12.7265625" style="8" customWidth="1"/>
    <col min="41" max="16384" width="8.26953125" style="8"/>
  </cols>
  <sheetData>
    <row r="1" spans="1:40" ht="20.100000000000001"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124" t="s">
        <v>2</v>
      </c>
      <c r="AL1" s="124"/>
      <c r="AM1" s="124"/>
      <c r="AN1" s="124"/>
    </row>
    <row r="2" spans="1:40" ht="18" customHeight="1">
      <c r="A2" s="5"/>
      <c r="B2" s="9"/>
      <c r="C2" s="9"/>
      <c r="D2" s="9"/>
      <c r="E2" s="9"/>
      <c r="F2" s="9"/>
      <c r="G2" s="9"/>
      <c r="H2" s="9"/>
      <c r="I2" s="9"/>
      <c r="J2" s="9"/>
      <c r="K2" s="9"/>
      <c r="L2" s="9"/>
      <c r="M2" s="125">
        <v>2024</v>
      </c>
      <c r="N2" s="125"/>
      <c r="O2" s="125"/>
      <c r="P2" s="125"/>
      <c r="Q2" s="126" t="s">
        <v>3</v>
      </c>
      <c r="R2" s="126"/>
      <c r="S2" s="125">
        <v>5</v>
      </c>
      <c r="T2" s="125"/>
      <c r="U2" s="126" t="s">
        <v>4</v>
      </c>
      <c r="V2" s="126"/>
      <c r="W2" s="9"/>
      <c r="X2" s="9"/>
      <c r="Y2" s="9"/>
      <c r="Z2" s="5"/>
      <c r="AA2" s="5"/>
      <c r="AC2" s="7"/>
      <c r="AD2" s="9"/>
      <c r="AE2" s="9"/>
      <c r="AF2" s="9"/>
      <c r="AG2" s="9"/>
      <c r="AH2" s="9"/>
      <c r="AI2" s="7" t="s">
        <v>5</v>
      </c>
      <c r="AJ2" s="7"/>
      <c r="AK2" s="127"/>
      <c r="AL2" s="127"/>
      <c r="AM2" s="127"/>
      <c r="AN2" s="127"/>
    </row>
    <row r="3" spans="1:40" ht="18" customHeight="1">
      <c r="A3" s="10"/>
      <c r="B3" s="107"/>
      <c r="C3" s="107"/>
      <c r="D3" s="107"/>
      <c r="E3" s="107"/>
      <c r="F3" s="107"/>
      <c r="G3" s="107"/>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121" t="s">
        <v>7</v>
      </c>
      <c r="AL3" s="121"/>
      <c r="AM3" s="121"/>
      <c r="AN3" s="121"/>
    </row>
    <row r="4" spans="1:40" ht="18" customHeight="1">
      <c r="A4" s="10"/>
      <c r="B4" s="122"/>
      <c r="C4" s="13"/>
      <c r="D4" s="107"/>
      <c r="E4" s="107"/>
      <c r="F4" s="107"/>
      <c r="G4" s="107"/>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121"/>
      <c r="AL4" s="121"/>
      <c r="AM4" s="121"/>
      <c r="AN4" s="121"/>
    </row>
    <row r="5" spans="1:40" ht="18" customHeight="1">
      <c r="A5" s="10"/>
      <c r="B5" s="122"/>
      <c r="C5" s="13"/>
      <c r="D5" s="107"/>
      <c r="E5" s="107"/>
      <c r="F5" s="107"/>
      <c r="G5" s="107"/>
      <c r="H5" s="10"/>
      <c r="I5" s="10"/>
      <c r="J5" s="10"/>
      <c r="K5" s="10"/>
      <c r="L5" s="10"/>
      <c r="M5" s="10"/>
      <c r="N5" s="10"/>
      <c r="O5" s="10"/>
      <c r="P5" s="10"/>
      <c r="Q5" s="10"/>
      <c r="R5" s="10"/>
      <c r="S5" s="10"/>
      <c r="U5" s="10"/>
      <c r="V5" s="10"/>
      <c r="W5" s="10"/>
      <c r="Y5" s="11"/>
      <c r="Z5" s="11"/>
      <c r="AA5" s="11"/>
      <c r="AB5" s="5"/>
      <c r="AC5" s="11"/>
      <c r="AD5" s="11"/>
      <c r="AE5" s="11"/>
      <c r="AF5" s="11"/>
      <c r="AG5" s="12" t="s">
        <v>9</v>
      </c>
      <c r="AH5" s="123">
        <v>40</v>
      </c>
      <c r="AI5" s="123"/>
      <c r="AJ5" s="123"/>
      <c r="AK5" s="11" t="s">
        <v>10</v>
      </c>
      <c r="AL5" s="14">
        <v>160</v>
      </c>
      <c r="AM5" s="11" t="s">
        <v>11</v>
      </c>
      <c r="AN5" s="5"/>
    </row>
    <row r="6" spans="1:40" ht="10" customHeight="1">
      <c r="A6" s="5"/>
      <c r="B6" s="15"/>
      <c r="C6" s="15"/>
      <c r="D6" s="15"/>
      <c r="E6" s="15"/>
      <c r="F6" s="15"/>
      <c r="G6" s="15"/>
      <c r="H6" s="15"/>
      <c r="I6" s="15"/>
      <c r="J6" s="15"/>
      <c r="K6" s="15"/>
      <c r="L6" s="15"/>
      <c r="M6" s="15"/>
      <c r="N6" s="15"/>
      <c r="O6" s="15"/>
      <c r="P6" s="15"/>
      <c r="Q6" s="15"/>
      <c r="R6" s="15"/>
      <c r="S6" s="15"/>
      <c r="T6" s="15"/>
      <c r="U6" s="15"/>
      <c r="V6" s="15"/>
      <c r="W6" s="15"/>
      <c r="X6" s="9"/>
      <c r="Y6" s="9"/>
      <c r="Z6" s="9"/>
      <c r="AA6" s="9"/>
      <c r="AB6" s="9"/>
      <c r="AC6" s="9"/>
      <c r="AD6" s="9"/>
      <c r="AE6" s="9"/>
      <c r="AF6" s="9"/>
      <c r="AG6" s="9"/>
      <c r="AH6" s="9"/>
      <c r="AI6" s="9"/>
      <c r="AJ6" s="9"/>
      <c r="AK6" s="9"/>
      <c r="AL6" s="9"/>
      <c r="AM6" s="5"/>
      <c r="AN6" s="5"/>
    </row>
    <row r="7" spans="1:40" ht="14.95" customHeight="1">
      <c r="A7" s="113" t="s">
        <v>12</v>
      </c>
      <c r="B7" s="114" t="s">
        <v>13</v>
      </c>
      <c r="C7" s="116" t="s">
        <v>14</v>
      </c>
      <c r="D7" s="66" t="s">
        <v>15</v>
      </c>
      <c r="E7" s="81" t="s">
        <v>16</v>
      </c>
      <c r="F7" s="108" t="s">
        <v>17</v>
      </c>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72" t="s">
        <v>18</v>
      </c>
      <c r="AL7" s="119" t="s">
        <v>19</v>
      </c>
      <c r="AM7" s="120" t="s">
        <v>20</v>
      </c>
      <c r="AN7" s="120"/>
    </row>
    <row r="8" spans="1:40" ht="14.95" customHeight="1">
      <c r="A8" s="113"/>
      <c r="B8" s="115"/>
      <c r="C8" s="117"/>
      <c r="D8" s="66"/>
      <c r="E8" s="81"/>
      <c r="F8" s="66" t="s">
        <v>21</v>
      </c>
      <c r="G8" s="66"/>
      <c r="H8" s="66"/>
      <c r="I8" s="66"/>
      <c r="J8" s="66"/>
      <c r="K8" s="66"/>
      <c r="L8" s="66"/>
      <c r="M8" s="66" t="s">
        <v>22</v>
      </c>
      <c r="N8" s="66"/>
      <c r="O8" s="66"/>
      <c r="P8" s="66"/>
      <c r="Q8" s="66"/>
      <c r="R8" s="66"/>
      <c r="S8" s="66"/>
      <c r="T8" s="66" t="s">
        <v>23</v>
      </c>
      <c r="U8" s="66"/>
      <c r="V8" s="66"/>
      <c r="W8" s="66"/>
      <c r="X8" s="66"/>
      <c r="Y8" s="66"/>
      <c r="Z8" s="66"/>
      <c r="AA8" s="66" t="s">
        <v>24</v>
      </c>
      <c r="AB8" s="66"/>
      <c r="AC8" s="66"/>
      <c r="AD8" s="66"/>
      <c r="AE8" s="66"/>
      <c r="AF8" s="66"/>
      <c r="AG8" s="66"/>
      <c r="AH8" s="66" t="s">
        <v>25</v>
      </c>
      <c r="AI8" s="66"/>
      <c r="AJ8" s="66"/>
      <c r="AK8" s="72"/>
      <c r="AL8" s="119"/>
      <c r="AM8" s="120"/>
      <c r="AN8" s="120"/>
    </row>
    <row r="9" spans="1:40" ht="14.95" customHeight="1">
      <c r="A9" s="113"/>
      <c r="B9" s="103" t="s">
        <v>26</v>
      </c>
      <c r="C9" s="117"/>
      <c r="D9" s="66"/>
      <c r="E9" s="81"/>
      <c r="F9" s="16">
        <f>DATE($M$2,$S$2,1)</f>
        <v>45413</v>
      </c>
      <c r="G9" s="16">
        <f>DATE($M$2,$S$2,2)</f>
        <v>45414</v>
      </c>
      <c r="H9" s="16">
        <f>DATE($M$2,$S$2,3)</f>
        <v>45415</v>
      </c>
      <c r="I9" s="16">
        <f>DATE($M$2,$S$2,4)</f>
        <v>45416</v>
      </c>
      <c r="J9" s="16">
        <f>DATE($M$2,$S$2,5)</f>
        <v>45417</v>
      </c>
      <c r="K9" s="16">
        <f>DATE($M$2,$S$2,6)</f>
        <v>45418</v>
      </c>
      <c r="L9" s="16">
        <f>DATE($M$2,$S$2,7)</f>
        <v>45419</v>
      </c>
      <c r="M9" s="16">
        <f>DATE($M$2,$S$2,8)</f>
        <v>45420</v>
      </c>
      <c r="N9" s="16">
        <f>DATE($M$2,$S$2,9)</f>
        <v>45421</v>
      </c>
      <c r="O9" s="16">
        <f>DATE($M$2,$S$2,10)</f>
        <v>45422</v>
      </c>
      <c r="P9" s="16">
        <f>DATE($M$2,$S$2,11)</f>
        <v>45423</v>
      </c>
      <c r="Q9" s="16">
        <f>DATE($M$2,$S$2,12)</f>
        <v>45424</v>
      </c>
      <c r="R9" s="16">
        <f>DATE($M$2,$S$2,13)</f>
        <v>45425</v>
      </c>
      <c r="S9" s="16">
        <f>DATE($M$2,$S$2,14)</f>
        <v>45426</v>
      </c>
      <c r="T9" s="16">
        <f>DATE($M$2,$S$2,15)</f>
        <v>45427</v>
      </c>
      <c r="U9" s="16">
        <f>DATE($M$2,$S$2,16)</f>
        <v>45428</v>
      </c>
      <c r="V9" s="16">
        <f>DATE($M$2,$S$2,17)</f>
        <v>45429</v>
      </c>
      <c r="W9" s="16">
        <f>DATE($M$2,$S$2,18)</f>
        <v>45430</v>
      </c>
      <c r="X9" s="16">
        <f>DATE($M$2,$S$2,19)</f>
        <v>45431</v>
      </c>
      <c r="Y9" s="16">
        <f>DATE($M$2,$S$2,20)</f>
        <v>45432</v>
      </c>
      <c r="Z9" s="16">
        <f>DATE($M$2,$S$2,21)</f>
        <v>45433</v>
      </c>
      <c r="AA9" s="16">
        <f>DATE($M$2,$S$2,22)</f>
        <v>45434</v>
      </c>
      <c r="AB9" s="16">
        <f>DATE($M$2,$S$2,23)</f>
        <v>45435</v>
      </c>
      <c r="AC9" s="16">
        <f>DATE($M$2,$S$2,24)</f>
        <v>45436</v>
      </c>
      <c r="AD9" s="16">
        <f>DATE($M$2,$S$2,25)</f>
        <v>45437</v>
      </c>
      <c r="AE9" s="16">
        <f>DATE($M$2,$S$2,26)</f>
        <v>45438</v>
      </c>
      <c r="AF9" s="16">
        <f>DATE($M$2,$S$2,27)</f>
        <v>45439</v>
      </c>
      <c r="AG9" s="16">
        <f>DATE($M$2,$S$2,28)</f>
        <v>45440</v>
      </c>
      <c r="AH9" s="16">
        <f>IF(DAY(EOMONTH(F9,0))&lt;29,"",DATE($M$2,$S$2,29))</f>
        <v>45441</v>
      </c>
      <c r="AI9" s="16">
        <f>IF(DAY(EOMONTH(F9,0))&lt;30,"",DATE($M$2,$S$2,30))</f>
        <v>45442</v>
      </c>
      <c r="AJ9" s="16">
        <f>IF(DAY(EOMONTH(F9,0))&lt;31,"",DATE($M$2,$S$2,31))</f>
        <v>45443</v>
      </c>
      <c r="AK9" s="72"/>
      <c r="AL9" s="119"/>
      <c r="AM9" s="120"/>
      <c r="AN9" s="120"/>
    </row>
    <row r="10" spans="1:40" ht="14.95" customHeight="1">
      <c r="A10" s="113"/>
      <c r="B10" s="104"/>
      <c r="C10" s="118"/>
      <c r="D10" s="66"/>
      <c r="E10" s="81"/>
      <c r="F10" s="17">
        <f>DATE($M$2,$S$2,1)</f>
        <v>45413</v>
      </c>
      <c r="G10" s="17">
        <f>DATE($M$2,$S$2,2)</f>
        <v>45414</v>
      </c>
      <c r="H10" s="17">
        <f>DATE($M$2,$S$2,3)</f>
        <v>45415</v>
      </c>
      <c r="I10" s="17">
        <f>DATE($M$2,$S$2,4)</f>
        <v>45416</v>
      </c>
      <c r="J10" s="17">
        <f>DATE($M$2,$S$2,5)</f>
        <v>45417</v>
      </c>
      <c r="K10" s="17">
        <f>DATE($M$2,$S$2,6)</f>
        <v>45418</v>
      </c>
      <c r="L10" s="17">
        <f>DATE($M$2,$S$2,7)</f>
        <v>45419</v>
      </c>
      <c r="M10" s="17">
        <f>DATE($M$2,$S$2,8)</f>
        <v>45420</v>
      </c>
      <c r="N10" s="17">
        <f>DATE($M$2,$S$2,9)</f>
        <v>45421</v>
      </c>
      <c r="O10" s="17">
        <f>DATE($M$2,$S$2,10)</f>
        <v>45422</v>
      </c>
      <c r="P10" s="17">
        <f>DATE($M$2,$S$2,11)</f>
        <v>45423</v>
      </c>
      <c r="Q10" s="17">
        <f>DATE($M$2,$S$2,12)</f>
        <v>45424</v>
      </c>
      <c r="R10" s="17">
        <f>DATE($M$2,$S$2,13)</f>
        <v>45425</v>
      </c>
      <c r="S10" s="17">
        <f>DATE($M$2,$S$2,14)</f>
        <v>45426</v>
      </c>
      <c r="T10" s="17">
        <f>DATE($M$2,$S$2,15)</f>
        <v>45427</v>
      </c>
      <c r="U10" s="17">
        <f>DATE($M$2,$S$2,16)</f>
        <v>45428</v>
      </c>
      <c r="V10" s="17">
        <f>DATE($M$2,$S$2,17)</f>
        <v>45429</v>
      </c>
      <c r="W10" s="17">
        <f>DATE($M$2,$S$2,18)</f>
        <v>45430</v>
      </c>
      <c r="X10" s="17">
        <f>DATE($M$2,$S$2,19)</f>
        <v>45431</v>
      </c>
      <c r="Y10" s="17">
        <f>DATE($M$2,$S$2,20)</f>
        <v>45432</v>
      </c>
      <c r="Z10" s="17">
        <f>DATE($M$2,$S$2,21)</f>
        <v>45433</v>
      </c>
      <c r="AA10" s="17">
        <f>DATE($M$2,$S$2,22)</f>
        <v>45434</v>
      </c>
      <c r="AB10" s="17">
        <f>DATE($M$2,$S$2,23)</f>
        <v>45435</v>
      </c>
      <c r="AC10" s="17">
        <f>DATE($M$2,$S$2,24)</f>
        <v>45436</v>
      </c>
      <c r="AD10" s="17">
        <f>DATE($M$2,$S$2,25)</f>
        <v>45437</v>
      </c>
      <c r="AE10" s="17">
        <f>DATE($M$2,$S$2,26)</f>
        <v>45438</v>
      </c>
      <c r="AF10" s="17">
        <f>DATE($M$2,$S$2,27)</f>
        <v>45439</v>
      </c>
      <c r="AG10" s="17">
        <f>DATE($M$2,$S$2,28)</f>
        <v>45440</v>
      </c>
      <c r="AH10" s="17">
        <f>IF(DAY(EOMONTH(F10,0))&lt;29,"",DATE($M$2,$S$2,29))</f>
        <v>45441</v>
      </c>
      <c r="AI10" s="17">
        <f>IF(DAY(EOMONTH(F10,0))&lt;30,"",DATE($M$2,$S$2,30))</f>
        <v>45442</v>
      </c>
      <c r="AJ10" s="17">
        <f>IF(DAY(EOMONTH(F10,0))&lt;31,"",DATE($M$2,$S$2,31))</f>
        <v>45443</v>
      </c>
      <c r="AK10" s="72"/>
      <c r="AL10" s="119"/>
      <c r="AM10" s="120"/>
      <c r="AN10" s="120"/>
    </row>
    <row r="11" spans="1:40" ht="18" customHeight="1">
      <c r="A11" s="18">
        <v>1</v>
      </c>
      <c r="B11" s="19" t="s">
        <v>27</v>
      </c>
      <c r="C11" s="20" t="s">
        <v>28</v>
      </c>
      <c r="D11" s="21"/>
      <c r="E11" s="22" t="s">
        <v>28</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4">
        <f>+SUM(F11:AJ11)</f>
        <v>0</v>
      </c>
      <c r="AL11" s="25">
        <f>IF($AK$3="４週",AK11/4,AK11/(DAY(EOMONTH($F$9,0))/7))</f>
        <v>0</v>
      </c>
      <c r="AM11" s="112"/>
      <c r="AN11" s="112"/>
    </row>
    <row r="12" spans="1:40" ht="18" customHeight="1">
      <c r="A12" s="18">
        <v>2</v>
      </c>
      <c r="B12" s="19" t="s">
        <v>29</v>
      </c>
      <c r="C12" s="20" t="s">
        <v>30</v>
      </c>
      <c r="D12" s="21"/>
      <c r="E12" s="22" t="s">
        <v>30</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4">
        <f t="shared" ref="AK12:AK31" si="0">+SUM(F12:AJ12)</f>
        <v>0</v>
      </c>
      <c r="AL12" s="25">
        <f t="shared" ref="AL12:AL30" si="1">IF($AK$3="４週",AK12/4,AK12/(DAY(EOMONTH($F$9,0))/7))</f>
        <v>0</v>
      </c>
      <c r="AM12" s="112"/>
      <c r="AN12" s="112"/>
    </row>
    <row r="13" spans="1:40" ht="18" customHeight="1">
      <c r="A13" s="18">
        <v>3</v>
      </c>
      <c r="B13" s="19" t="s">
        <v>29</v>
      </c>
      <c r="C13" s="20" t="s">
        <v>31</v>
      </c>
      <c r="D13" s="21"/>
      <c r="E13" s="22" t="s">
        <v>31</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4">
        <f t="shared" si="0"/>
        <v>0</v>
      </c>
      <c r="AL13" s="25">
        <f t="shared" si="1"/>
        <v>0</v>
      </c>
      <c r="AM13" s="112"/>
      <c r="AN13" s="112"/>
    </row>
    <row r="14" spans="1:40" ht="18" customHeight="1">
      <c r="A14" s="18">
        <v>4</v>
      </c>
      <c r="B14" s="19" t="s">
        <v>32</v>
      </c>
      <c r="C14" s="20" t="s">
        <v>33</v>
      </c>
      <c r="D14" s="21"/>
      <c r="E14" s="22" t="s">
        <v>33</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4">
        <f t="shared" si="0"/>
        <v>0</v>
      </c>
      <c r="AL14" s="25">
        <f t="shared" si="1"/>
        <v>0</v>
      </c>
      <c r="AM14" s="112"/>
      <c r="AN14" s="112"/>
    </row>
    <row r="15" spans="1:40" ht="18" customHeight="1">
      <c r="A15" s="18">
        <v>5</v>
      </c>
      <c r="B15" s="19" t="s">
        <v>34</v>
      </c>
      <c r="C15" s="20" t="s">
        <v>28</v>
      </c>
      <c r="D15" s="21"/>
      <c r="E15" s="22" t="s">
        <v>35</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4">
        <f t="shared" si="0"/>
        <v>0</v>
      </c>
      <c r="AL15" s="25">
        <f t="shared" si="1"/>
        <v>0</v>
      </c>
      <c r="AM15" s="112"/>
      <c r="AN15" s="112"/>
    </row>
    <row r="16" spans="1:40" ht="18" customHeight="1">
      <c r="A16" s="18">
        <v>6</v>
      </c>
      <c r="B16" s="19"/>
      <c r="C16" s="20"/>
      <c r="D16" s="21"/>
      <c r="E16" s="22"/>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4">
        <f t="shared" si="0"/>
        <v>0</v>
      </c>
      <c r="AL16" s="25">
        <f t="shared" si="1"/>
        <v>0</v>
      </c>
      <c r="AM16" s="112"/>
      <c r="AN16" s="112"/>
    </row>
    <row r="17" spans="1:40" ht="18" customHeight="1">
      <c r="A17" s="18">
        <v>7</v>
      </c>
      <c r="B17" s="19"/>
      <c r="C17" s="20"/>
      <c r="D17" s="21"/>
      <c r="E17" s="22"/>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4">
        <f t="shared" si="0"/>
        <v>0</v>
      </c>
      <c r="AL17" s="25">
        <f t="shared" si="1"/>
        <v>0</v>
      </c>
      <c r="AM17" s="112"/>
      <c r="AN17" s="112"/>
    </row>
    <row r="18" spans="1:40" ht="18" customHeight="1">
      <c r="A18" s="18">
        <v>8</v>
      </c>
      <c r="B18" s="19"/>
      <c r="C18" s="20"/>
      <c r="D18" s="21"/>
      <c r="E18" s="22"/>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4">
        <f t="shared" si="0"/>
        <v>0</v>
      </c>
      <c r="AL18" s="25">
        <f t="shared" si="1"/>
        <v>0</v>
      </c>
      <c r="AM18" s="112"/>
      <c r="AN18" s="112"/>
    </row>
    <row r="19" spans="1:40" ht="18" customHeight="1">
      <c r="A19" s="18">
        <v>9</v>
      </c>
      <c r="B19" s="19"/>
      <c r="C19" s="20"/>
      <c r="D19" s="21"/>
      <c r="E19" s="22"/>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4">
        <f t="shared" si="0"/>
        <v>0</v>
      </c>
      <c r="AL19" s="25">
        <f t="shared" si="1"/>
        <v>0</v>
      </c>
      <c r="AM19" s="112"/>
      <c r="AN19" s="112"/>
    </row>
    <row r="20" spans="1:40" ht="18" customHeight="1">
      <c r="A20" s="18">
        <v>10</v>
      </c>
      <c r="B20" s="19"/>
      <c r="C20" s="20"/>
      <c r="D20" s="21"/>
      <c r="E20" s="22"/>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4">
        <f t="shared" si="0"/>
        <v>0</v>
      </c>
      <c r="AL20" s="25">
        <f t="shared" si="1"/>
        <v>0</v>
      </c>
      <c r="AM20" s="112"/>
      <c r="AN20" s="112"/>
    </row>
    <row r="21" spans="1:40" ht="18" customHeight="1">
      <c r="A21" s="18">
        <v>11</v>
      </c>
      <c r="B21" s="19"/>
      <c r="C21" s="20"/>
      <c r="D21" s="21"/>
      <c r="E21" s="22"/>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4">
        <f t="shared" si="0"/>
        <v>0</v>
      </c>
      <c r="AL21" s="25">
        <f t="shared" si="1"/>
        <v>0</v>
      </c>
      <c r="AM21" s="112"/>
      <c r="AN21" s="112"/>
    </row>
    <row r="22" spans="1:40" ht="18" customHeight="1">
      <c r="A22" s="18">
        <v>12</v>
      </c>
      <c r="B22" s="19"/>
      <c r="C22" s="20"/>
      <c r="D22" s="21"/>
      <c r="E22" s="22"/>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4">
        <f t="shared" si="0"/>
        <v>0</v>
      </c>
      <c r="AL22" s="25">
        <f t="shared" si="1"/>
        <v>0</v>
      </c>
      <c r="AM22" s="112"/>
      <c r="AN22" s="112"/>
    </row>
    <row r="23" spans="1:40" ht="18" customHeight="1">
      <c r="A23" s="18">
        <v>13</v>
      </c>
      <c r="B23" s="19"/>
      <c r="C23" s="20"/>
      <c r="D23" s="21"/>
      <c r="E23" s="22"/>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4">
        <f t="shared" si="0"/>
        <v>0</v>
      </c>
      <c r="AL23" s="25">
        <f t="shared" si="1"/>
        <v>0</v>
      </c>
      <c r="AM23" s="112"/>
      <c r="AN23" s="112"/>
    </row>
    <row r="24" spans="1:40" ht="18" customHeight="1">
      <c r="A24" s="18">
        <v>14</v>
      </c>
      <c r="B24" s="19"/>
      <c r="C24" s="20"/>
      <c r="D24" s="21"/>
      <c r="E24" s="22"/>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4">
        <f t="shared" si="0"/>
        <v>0</v>
      </c>
      <c r="AL24" s="25">
        <f t="shared" si="1"/>
        <v>0</v>
      </c>
      <c r="AM24" s="112"/>
      <c r="AN24" s="112"/>
    </row>
    <row r="25" spans="1:40" ht="18" customHeight="1">
      <c r="A25" s="18">
        <v>15</v>
      </c>
      <c r="B25" s="19"/>
      <c r="C25" s="20"/>
      <c r="D25" s="21"/>
      <c r="E25" s="22"/>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4">
        <f t="shared" si="0"/>
        <v>0</v>
      </c>
      <c r="AL25" s="25">
        <f t="shared" si="1"/>
        <v>0</v>
      </c>
      <c r="AM25" s="112"/>
      <c r="AN25" s="112"/>
    </row>
    <row r="26" spans="1:40" ht="18" customHeight="1">
      <c r="A26" s="18">
        <v>16</v>
      </c>
      <c r="B26" s="19"/>
      <c r="C26" s="20"/>
      <c r="D26" s="21"/>
      <c r="E26" s="22"/>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4">
        <f t="shared" si="0"/>
        <v>0</v>
      </c>
      <c r="AL26" s="25">
        <f t="shared" si="1"/>
        <v>0</v>
      </c>
      <c r="AM26" s="112"/>
      <c r="AN26" s="112"/>
    </row>
    <row r="27" spans="1:40" ht="18" customHeight="1">
      <c r="A27" s="18">
        <v>17</v>
      </c>
      <c r="B27" s="19"/>
      <c r="C27" s="20"/>
      <c r="D27" s="21"/>
      <c r="E27" s="22"/>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4">
        <f t="shared" si="0"/>
        <v>0</v>
      </c>
      <c r="AL27" s="25">
        <f t="shared" si="1"/>
        <v>0</v>
      </c>
      <c r="AM27" s="112"/>
      <c r="AN27" s="112"/>
    </row>
    <row r="28" spans="1:40" ht="18" customHeight="1">
      <c r="A28" s="18">
        <v>18</v>
      </c>
      <c r="B28" s="19"/>
      <c r="C28" s="20"/>
      <c r="D28" s="21"/>
      <c r="E28" s="22"/>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4">
        <f t="shared" si="0"/>
        <v>0</v>
      </c>
      <c r="AL28" s="25">
        <f t="shared" si="1"/>
        <v>0</v>
      </c>
      <c r="AM28" s="112"/>
      <c r="AN28" s="112"/>
    </row>
    <row r="29" spans="1:40" ht="18" customHeight="1">
      <c r="A29" s="18">
        <v>19</v>
      </c>
      <c r="B29" s="19"/>
      <c r="C29" s="20"/>
      <c r="D29" s="21"/>
      <c r="E29" s="22"/>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4">
        <f t="shared" si="0"/>
        <v>0</v>
      </c>
      <c r="AL29" s="25">
        <f t="shared" si="1"/>
        <v>0</v>
      </c>
      <c r="AM29" s="112"/>
      <c r="AN29" s="112"/>
    </row>
    <row r="30" spans="1:40" ht="18" customHeight="1">
      <c r="A30" s="18">
        <v>20</v>
      </c>
      <c r="B30" s="19"/>
      <c r="C30" s="20"/>
      <c r="D30" s="21"/>
      <c r="E30" s="22"/>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4">
        <f t="shared" si="0"/>
        <v>0</v>
      </c>
      <c r="AL30" s="25">
        <f t="shared" si="1"/>
        <v>0</v>
      </c>
      <c r="AM30" s="112"/>
      <c r="AN30" s="112"/>
    </row>
    <row r="31" spans="1:40" ht="18" customHeight="1">
      <c r="A31" s="81" t="s">
        <v>36</v>
      </c>
      <c r="B31" s="94"/>
      <c r="C31" s="94"/>
      <c r="D31" s="94"/>
      <c r="E31" s="94"/>
      <c r="F31" s="26">
        <f>+SUM(F11:F30)</f>
        <v>0</v>
      </c>
      <c r="G31" s="26">
        <f t="shared" ref="G31:AJ31" si="2">+SUM(G11:G30)</f>
        <v>0</v>
      </c>
      <c r="H31" s="26">
        <f t="shared" si="2"/>
        <v>0</v>
      </c>
      <c r="I31" s="26">
        <f t="shared" si="2"/>
        <v>0</v>
      </c>
      <c r="J31" s="26">
        <f t="shared" si="2"/>
        <v>0</v>
      </c>
      <c r="K31" s="26">
        <f t="shared" si="2"/>
        <v>0</v>
      </c>
      <c r="L31" s="26">
        <f t="shared" si="2"/>
        <v>0</v>
      </c>
      <c r="M31" s="26">
        <f t="shared" si="2"/>
        <v>0</v>
      </c>
      <c r="N31" s="26">
        <f t="shared" si="2"/>
        <v>0</v>
      </c>
      <c r="O31" s="26">
        <f t="shared" si="2"/>
        <v>0</v>
      </c>
      <c r="P31" s="26">
        <f t="shared" si="2"/>
        <v>0</v>
      </c>
      <c r="Q31" s="26">
        <f t="shared" si="2"/>
        <v>0</v>
      </c>
      <c r="R31" s="26">
        <f t="shared" si="2"/>
        <v>0</v>
      </c>
      <c r="S31" s="26">
        <f t="shared" si="2"/>
        <v>0</v>
      </c>
      <c r="T31" s="26">
        <f t="shared" si="2"/>
        <v>0</v>
      </c>
      <c r="U31" s="26">
        <f t="shared" si="2"/>
        <v>0</v>
      </c>
      <c r="V31" s="26">
        <f t="shared" si="2"/>
        <v>0</v>
      </c>
      <c r="W31" s="26">
        <f t="shared" si="2"/>
        <v>0</v>
      </c>
      <c r="X31" s="26">
        <f t="shared" si="2"/>
        <v>0</v>
      </c>
      <c r="Y31" s="26">
        <f t="shared" si="2"/>
        <v>0</v>
      </c>
      <c r="Z31" s="26">
        <f t="shared" si="2"/>
        <v>0</v>
      </c>
      <c r="AA31" s="26">
        <f t="shared" si="2"/>
        <v>0</v>
      </c>
      <c r="AB31" s="26">
        <f t="shared" si="2"/>
        <v>0</v>
      </c>
      <c r="AC31" s="26">
        <f t="shared" si="2"/>
        <v>0</v>
      </c>
      <c r="AD31" s="26">
        <f t="shared" si="2"/>
        <v>0</v>
      </c>
      <c r="AE31" s="26">
        <f t="shared" si="2"/>
        <v>0</v>
      </c>
      <c r="AF31" s="26">
        <f t="shared" si="2"/>
        <v>0</v>
      </c>
      <c r="AG31" s="26">
        <f t="shared" si="2"/>
        <v>0</v>
      </c>
      <c r="AH31" s="26">
        <f t="shared" si="2"/>
        <v>0</v>
      </c>
      <c r="AI31" s="26">
        <f t="shared" si="2"/>
        <v>0</v>
      </c>
      <c r="AJ31" s="26">
        <f t="shared" si="2"/>
        <v>0</v>
      </c>
      <c r="AK31" s="24">
        <f t="shared" si="0"/>
        <v>0</v>
      </c>
      <c r="AL31" s="25">
        <f>IF($AK$3="４週",AK31/4,AK31/(DAY(EOMONTH($F$9,0))/7))</f>
        <v>0</v>
      </c>
      <c r="AM31" s="113"/>
      <c r="AN31" s="113"/>
    </row>
    <row r="32" spans="1:40" ht="18" customHeight="1">
      <c r="A32" s="66" t="s">
        <v>37</v>
      </c>
      <c r="B32" s="66"/>
      <c r="C32" s="66"/>
      <c r="D32" s="66"/>
      <c r="E32" s="66"/>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6"/>
      <c r="AL32" s="28"/>
      <c r="AM32" s="113"/>
      <c r="AN32" s="113"/>
    </row>
    <row r="33" spans="1:44" ht="18" customHeight="1">
      <c r="A33" s="15"/>
      <c r="B33" s="15"/>
      <c r="C33" s="15"/>
      <c r="D33" s="15"/>
      <c r="E33" s="15"/>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5"/>
      <c r="AN33" s="5"/>
    </row>
    <row r="34" spans="1:44" ht="14.95" customHeight="1">
      <c r="A34" s="1" t="s">
        <v>38</v>
      </c>
      <c r="C34" s="15"/>
      <c r="D34" s="15"/>
      <c r="E34" s="15"/>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15"/>
      <c r="AL34" s="15"/>
      <c r="AM34" s="5"/>
    </row>
    <row r="35" spans="1:44" ht="14.95" customHeight="1">
      <c r="A35" s="113" t="s">
        <v>12</v>
      </c>
      <c r="B35" s="114" t="s">
        <v>13</v>
      </c>
      <c r="C35" s="116" t="s">
        <v>14</v>
      </c>
      <c r="D35" s="66" t="s">
        <v>15</v>
      </c>
      <c r="E35" s="81" t="s">
        <v>16</v>
      </c>
      <c r="F35" s="108" t="s">
        <v>17</v>
      </c>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72" t="s">
        <v>39</v>
      </c>
      <c r="AM35" s="109" t="s">
        <v>40</v>
      </c>
      <c r="AN35" s="110"/>
    </row>
    <row r="36" spans="1:44" ht="14.95" customHeight="1">
      <c r="A36" s="113"/>
      <c r="B36" s="115"/>
      <c r="C36" s="117"/>
      <c r="D36" s="66"/>
      <c r="E36" s="81"/>
      <c r="F36" s="66" t="s">
        <v>21</v>
      </c>
      <c r="G36" s="66"/>
      <c r="H36" s="66"/>
      <c r="I36" s="66"/>
      <c r="J36" s="66"/>
      <c r="K36" s="66"/>
      <c r="L36" s="66"/>
      <c r="M36" s="66" t="s">
        <v>22</v>
      </c>
      <c r="N36" s="66"/>
      <c r="O36" s="66"/>
      <c r="P36" s="66"/>
      <c r="Q36" s="66"/>
      <c r="R36" s="66"/>
      <c r="S36" s="66"/>
      <c r="T36" s="66" t="s">
        <v>23</v>
      </c>
      <c r="U36" s="66"/>
      <c r="V36" s="66"/>
      <c r="W36" s="66"/>
      <c r="X36" s="66"/>
      <c r="Y36" s="66"/>
      <c r="Z36" s="66"/>
      <c r="AA36" s="66" t="s">
        <v>24</v>
      </c>
      <c r="AB36" s="66"/>
      <c r="AC36" s="66"/>
      <c r="AD36" s="66"/>
      <c r="AE36" s="66"/>
      <c r="AF36" s="66"/>
      <c r="AG36" s="66"/>
      <c r="AH36" s="66" t="s">
        <v>25</v>
      </c>
      <c r="AI36" s="66"/>
      <c r="AJ36" s="66"/>
      <c r="AK36" s="72"/>
      <c r="AM36" s="109" t="s">
        <v>41</v>
      </c>
      <c r="AN36" s="111"/>
      <c r="AO36" s="31"/>
      <c r="AP36" s="10"/>
    </row>
    <row r="37" spans="1:44" ht="14.95" customHeight="1">
      <c r="A37" s="113"/>
      <c r="B37" s="103" t="s">
        <v>26</v>
      </c>
      <c r="C37" s="117"/>
      <c r="D37" s="66"/>
      <c r="E37" s="81"/>
      <c r="F37" s="16">
        <f>DATE($M$2,$S$2,1)</f>
        <v>45413</v>
      </c>
      <c r="G37" s="16">
        <f>DATE($M$2,$S$2,2)</f>
        <v>45414</v>
      </c>
      <c r="H37" s="16">
        <f>DATE($M$2,$S$2,3)</f>
        <v>45415</v>
      </c>
      <c r="I37" s="16">
        <f>DATE($M$2,$S$2,4)</f>
        <v>45416</v>
      </c>
      <c r="J37" s="16">
        <f>DATE($M$2,$S$2,5)</f>
        <v>45417</v>
      </c>
      <c r="K37" s="16">
        <f>DATE($M$2,$S$2,6)</f>
        <v>45418</v>
      </c>
      <c r="L37" s="16">
        <f>DATE($M$2,$S$2,7)</f>
        <v>45419</v>
      </c>
      <c r="M37" s="16">
        <f>DATE($M$2,$S$2,8)</f>
        <v>45420</v>
      </c>
      <c r="N37" s="16">
        <f>DATE($M$2,$S$2,9)</f>
        <v>45421</v>
      </c>
      <c r="O37" s="16">
        <f>DATE($M$2,$S$2,10)</f>
        <v>45422</v>
      </c>
      <c r="P37" s="16">
        <f>DATE($M$2,$S$2,11)</f>
        <v>45423</v>
      </c>
      <c r="Q37" s="16">
        <f>DATE($M$2,$S$2,12)</f>
        <v>45424</v>
      </c>
      <c r="R37" s="16">
        <f>DATE($M$2,$S$2,13)</f>
        <v>45425</v>
      </c>
      <c r="S37" s="16">
        <f>DATE($M$2,$S$2,14)</f>
        <v>45426</v>
      </c>
      <c r="T37" s="16">
        <f>DATE($M$2,$S$2,15)</f>
        <v>45427</v>
      </c>
      <c r="U37" s="16">
        <f>DATE($M$2,$S$2,16)</f>
        <v>45428</v>
      </c>
      <c r="V37" s="16">
        <f>DATE($M$2,$S$2,17)</f>
        <v>45429</v>
      </c>
      <c r="W37" s="16">
        <f>DATE($M$2,$S$2,18)</f>
        <v>45430</v>
      </c>
      <c r="X37" s="16">
        <f>DATE($M$2,$S$2,19)</f>
        <v>45431</v>
      </c>
      <c r="Y37" s="16">
        <f>DATE($M$2,$S$2,20)</f>
        <v>45432</v>
      </c>
      <c r="Z37" s="16">
        <f>DATE($M$2,$S$2,21)</f>
        <v>45433</v>
      </c>
      <c r="AA37" s="16">
        <f>DATE($M$2,$S$2,22)</f>
        <v>45434</v>
      </c>
      <c r="AB37" s="16">
        <f>DATE($M$2,$S$2,23)</f>
        <v>45435</v>
      </c>
      <c r="AC37" s="16">
        <f>DATE($M$2,$S$2,24)</f>
        <v>45436</v>
      </c>
      <c r="AD37" s="16">
        <f>DATE($M$2,$S$2,25)</f>
        <v>45437</v>
      </c>
      <c r="AE37" s="16">
        <f>DATE($M$2,$S$2,26)</f>
        <v>45438</v>
      </c>
      <c r="AF37" s="16">
        <f>DATE($M$2,$S$2,27)</f>
        <v>45439</v>
      </c>
      <c r="AG37" s="16">
        <f>DATE($M$2,$S$2,28)</f>
        <v>45440</v>
      </c>
      <c r="AH37" s="16">
        <f>IF(DAY(EOMONTH(F37,0))&lt;29,"",DATE($M$2,$S$2,29))</f>
        <v>45441</v>
      </c>
      <c r="AI37" s="16">
        <f>IF(DAY(EOMONTH(F37,0))&lt;30,"",DATE($M$2,$S$2,30))</f>
        <v>45442</v>
      </c>
      <c r="AJ37" s="16">
        <f>IF(DAY(EOMONTH(F37,0))&lt;31,"",DATE($M$2,$S$2,31))</f>
        <v>45443</v>
      </c>
      <c r="AK37" s="72"/>
    </row>
    <row r="38" spans="1:44" ht="14.95" customHeight="1">
      <c r="A38" s="113"/>
      <c r="B38" s="104"/>
      <c r="C38" s="118"/>
      <c r="D38" s="66"/>
      <c r="E38" s="81"/>
      <c r="F38" s="17">
        <f>DATE($M$2,$S$2,1)</f>
        <v>45413</v>
      </c>
      <c r="G38" s="17">
        <f>DATE($M$2,$S$2,2)</f>
        <v>45414</v>
      </c>
      <c r="H38" s="17">
        <f>DATE($M$2,$S$2,3)</f>
        <v>45415</v>
      </c>
      <c r="I38" s="17">
        <f>DATE($M$2,$S$2,4)</f>
        <v>45416</v>
      </c>
      <c r="J38" s="17">
        <f>DATE($M$2,$S$2,5)</f>
        <v>45417</v>
      </c>
      <c r="K38" s="17">
        <f>DATE($M$2,$S$2,6)</f>
        <v>45418</v>
      </c>
      <c r="L38" s="17">
        <f>DATE($M$2,$S$2,7)</f>
        <v>45419</v>
      </c>
      <c r="M38" s="17">
        <f>DATE($M$2,$S$2,8)</f>
        <v>45420</v>
      </c>
      <c r="N38" s="17">
        <f>DATE($M$2,$S$2,9)</f>
        <v>45421</v>
      </c>
      <c r="O38" s="17">
        <f>DATE($M$2,$S$2,10)</f>
        <v>45422</v>
      </c>
      <c r="P38" s="17">
        <f>DATE($M$2,$S$2,11)</f>
        <v>45423</v>
      </c>
      <c r="Q38" s="17">
        <f>DATE($M$2,$S$2,12)</f>
        <v>45424</v>
      </c>
      <c r="R38" s="17">
        <f>DATE($M$2,$S$2,13)</f>
        <v>45425</v>
      </c>
      <c r="S38" s="17">
        <f>DATE($M$2,$S$2,14)</f>
        <v>45426</v>
      </c>
      <c r="T38" s="17">
        <f>DATE($M$2,$S$2,15)</f>
        <v>45427</v>
      </c>
      <c r="U38" s="17">
        <f>DATE($M$2,$S$2,16)</f>
        <v>45428</v>
      </c>
      <c r="V38" s="17">
        <f>DATE($M$2,$S$2,17)</f>
        <v>45429</v>
      </c>
      <c r="W38" s="17">
        <f>DATE($M$2,$S$2,18)</f>
        <v>45430</v>
      </c>
      <c r="X38" s="17">
        <f>DATE($M$2,$S$2,19)</f>
        <v>45431</v>
      </c>
      <c r="Y38" s="17">
        <f>DATE($M$2,$S$2,20)</f>
        <v>45432</v>
      </c>
      <c r="Z38" s="17">
        <f>DATE($M$2,$S$2,21)</f>
        <v>45433</v>
      </c>
      <c r="AA38" s="17">
        <f>DATE($M$2,$S$2,22)</f>
        <v>45434</v>
      </c>
      <c r="AB38" s="17">
        <f>DATE($M$2,$S$2,23)</f>
        <v>45435</v>
      </c>
      <c r="AC38" s="17">
        <f>DATE($M$2,$S$2,24)</f>
        <v>45436</v>
      </c>
      <c r="AD38" s="17">
        <f>DATE($M$2,$S$2,25)</f>
        <v>45437</v>
      </c>
      <c r="AE38" s="17">
        <f>DATE($M$2,$S$2,26)</f>
        <v>45438</v>
      </c>
      <c r="AF38" s="17">
        <f>DATE($M$2,$S$2,27)</f>
        <v>45439</v>
      </c>
      <c r="AG38" s="17">
        <f>DATE($M$2,$S$2,28)</f>
        <v>45440</v>
      </c>
      <c r="AH38" s="17">
        <f>IF(DAY(EOMONTH(F38,0))&lt;29,"",DATE($M$2,$S$2,29))</f>
        <v>45441</v>
      </c>
      <c r="AI38" s="17">
        <f>IF(DAY(EOMONTH(F38,0))&lt;30,"",DATE($M$2,$S$2,30))</f>
        <v>45442</v>
      </c>
      <c r="AJ38" s="17">
        <f>IF(DAY(EOMONTH(F38,0))&lt;31,"",DATE($M$2,$S$2,31))</f>
        <v>45443</v>
      </c>
      <c r="AK38" s="72"/>
      <c r="AM38" s="105" t="s">
        <v>42</v>
      </c>
      <c r="AN38" s="105"/>
    </row>
    <row r="39" spans="1:44" ht="18" customHeight="1">
      <c r="A39" s="18">
        <v>1</v>
      </c>
      <c r="B39" s="19" t="s">
        <v>43</v>
      </c>
      <c r="C39" s="20" t="s">
        <v>28</v>
      </c>
      <c r="D39" s="21"/>
      <c r="E39" s="22" t="s">
        <v>28</v>
      </c>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4">
        <f>COUNTIF(F39:AJ39,"〇")</f>
        <v>0</v>
      </c>
      <c r="AM39" s="106" t="s">
        <v>41</v>
      </c>
      <c r="AN39" s="106"/>
    </row>
    <row r="40" spans="1:44" ht="18" customHeight="1">
      <c r="A40" s="18">
        <v>2</v>
      </c>
      <c r="B40" s="19" t="s">
        <v>43</v>
      </c>
      <c r="C40" s="20" t="s">
        <v>30</v>
      </c>
      <c r="D40" s="21"/>
      <c r="E40" s="22" t="s">
        <v>30</v>
      </c>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4">
        <f t="shared" ref="AK40:AK67" si="3">COUNTIF(F40:AJ40,"〇")</f>
        <v>0</v>
      </c>
    </row>
    <row r="41" spans="1:44" ht="18" customHeight="1">
      <c r="A41" s="18">
        <v>3</v>
      </c>
      <c r="B41" s="19"/>
      <c r="C41" s="20"/>
      <c r="D41" s="21"/>
      <c r="E41" s="22"/>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4">
        <f t="shared" si="3"/>
        <v>0</v>
      </c>
      <c r="AM41" s="105" t="s">
        <v>44</v>
      </c>
      <c r="AN41" s="105"/>
      <c r="AO41" s="107"/>
      <c r="AP41" s="107"/>
      <c r="AQ41" s="107"/>
      <c r="AR41" s="107"/>
    </row>
    <row r="42" spans="1:44" ht="18" customHeight="1">
      <c r="A42" s="18">
        <v>4</v>
      </c>
      <c r="B42" s="19"/>
      <c r="C42" s="20"/>
      <c r="D42" s="21"/>
      <c r="E42" s="22"/>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4">
        <f t="shared" si="3"/>
        <v>0</v>
      </c>
      <c r="AM42" s="106" t="s">
        <v>41</v>
      </c>
      <c r="AN42" s="106"/>
      <c r="AO42" s="107"/>
      <c r="AP42" s="107"/>
      <c r="AQ42" s="107"/>
      <c r="AR42" s="107"/>
    </row>
    <row r="43" spans="1:44" ht="18" customHeight="1">
      <c r="A43" s="18">
        <v>5</v>
      </c>
      <c r="B43" s="19"/>
      <c r="C43" s="20"/>
      <c r="D43" s="21"/>
      <c r="E43" s="22"/>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4">
        <f t="shared" si="3"/>
        <v>0</v>
      </c>
    </row>
    <row r="44" spans="1:44" ht="18" customHeight="1">
      <c r="A44" s="18">
        <v>6</v>
      </c>
      <c r="B44" s="19"/>
      <c r="C44" s="20"/>
      <c r="D44" s="21"/>
      <c r="E44" s="22"/>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4">
        <f t="shared" si="3"/>
        <v>0</v>
      </c>
    </row>
    <row r="45" spans="1:44" ht="18" customHeight="1">
      <c r="A45" s="18">
        <v>7</v>
      </c>
      <c r="B45" s="19"/>
      <c r="C45" s="20"/>
      <c r="D45" s="21"/>
      <c r="E45" s="22"/>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4">
        <f t="shared" si="3"/>
        <v>0</v>
      </c>
    </row>
    <row r="46" spans="1:44" ht="18" customHeight="1">
      <c r="A46" s="18">
        <v>8</v>
      </c>
      <c r="B46" s="19"/>
      <c r="C46" s="20"/>
      <c r="D46" s="21"/>
      <c r="E46" s="22"/>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4">
        <f t="shared" si="3"/>
        <v>0</v>
      </c>
    </row>
    <row r="47" spans="1:44" ht="18" customHeight="1">
      <c r="A47" s="18">
        <v>9</v>
      </c>
      <c r="B47" s="19"/>
      <c r="C47" s="20"/>
      <c r="D47" s="21"/>
      <c r="E47" s="22"/>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4">
        <f t="shared" si="3"/>
        <v>0</v>
      </c>
    </row>
    <row r="48" spans="1:44" ht="18" customHeight="1">
      <c r="A48" s="18">
        <v>10</v>
      </c>
      <c r="B48" s="19"/>
      <c r="C48" s="20"/>
      <c r="D48" s="21"/>
      <c r="E48" s="22"/>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4">
        <f t="shared" si="3"/>
        <v>0</v>
      </c>
    </row>
    <row r="49" spans="1:37" ht="18" customHeight="1">
      <c r="A49" s="18">
        <v>11</v>
      </c>
      <c r="B49" s="19"/>
      <c r="C49" s="20"/>
      <c r="D49" s="21"/>
      <c r="E49" s="22"/>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4">
        <f t="shared" si="3"/>
        <v>0</v>
      </c>
    </row>
    <row r="50" spans="1:37" ht="18" customHeight="1">
      <c r="A50" s="18">
        <v>12</v>
      </c>
      <c r="B50" s="19"/>
      <c r="C50" s="20"/>
      <c r="D50" s="21"/>
      <c r="E50" s="22"/>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4">
        <f t="shared" si="3"/>
        <v>0</v>
      </c>
    </row>
    <row r="51" spans="1:37" ht="18" customHeight="1">
      <c r="A51" s="18">
        <v>13</v>
      </c>
      <c r="B51" s="19"/>
      <c r="C51" s="20"/>
      <c r="D51" s="21"/>
      <c r="E51" s="22"/>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4">
        <f t="shared" si="3"/>
        <v>0</v>
      </c>
    </row>
    <row r="52" spans="1:37" ht="18" customHeight="1">
      <c r="A52" s="18">
        <v>14</v>
      </c>
      <c r="B52" s="19"/>
      <c r="C52" s="20"/>
      <c r="D52" s="21"/>
      <c r="E52" s="22"/>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4">
        <f t="shared" si="3"/>
        <v>0</v>
      </c>
    </row>
    <row r="53" spans="1:37" ht="18" customHeight="1">
      <c r="A53" s="18">
        <v>15</v>
      </c>
      <c r="B53" s="19"/>
      <c r="C53" s="20"/>
      <c r="D53" s="21"/>
      <c r="E53" s="22"/>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4">
        <f t="shared" si="3"/>
        <v>0</v>
      </c>
    </row>
    <row r="54" spans="1:37" ht="18" customHeight="1">
      <c r="A54" s="18">
        <v>16</v>
      </c>
      <c r="B54" s="19"/>
      <c r="C54" s="20"/>
      <c r="D54" s="21"/>
      <c r="E54" s="22"/>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4">
        <f t="shared" si="3"/>
        <v>0</v>
      </c>
    </row>
    <row r="55" spans="1:37" ht="18" customHeight="1">
      <c r="A55" s="18">
        <v>17</v>
      </c>
      <c r="B55" s="19"/>
      <c r="C55" s="20"/>
      <c r="D55" s="21"/>
      <c r="E55" s="22"/>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4">
        <f t="shared" si="3"/>
        <v>0</v>
      </c>
    </row>
    <row r="56" spans="1:37" ht="18" customHeight="1">
      <c r="A56" s="18">
        <v>18</v>
      </c>
      <c r="B56" s="19"/>
      <c r="C56" s="20"/>
      <c r="D56" s="21"/>
      <c r="E56" s="22"/>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4">
        <f t="shared" si="3"/>
        <v>0</v>
      </c>
    </row>
    <row r="57" spans="1:37" ht="18" customHeight="1">
      <c r="A57" s="18">
        <v>19</v>
      </c>
      <c r="B57" s="19"/>
      <c r="C57" s="20"/>
      <c r="D57" s="21"/>
      <c r="E57" s="22"/>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4">
        <f t="shared" si="3"/>
        <v>0</v>
      </c>
    </row>
    <row r="58" spans="1:37" ht="18" customHeight="1">
      <c r="A58" s="18">
        <v>20</v>
      </c>
      <c r="B58" s="19"/>
      <c r="C58" s="20"/>
      <c r="D58" s="21"/>
      <c r="E58" s="22"/>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4">
        <f t="shared" si="3"/>
        <v>0</v>
      </c>
    </row>
    <row r="59" spans="1:37" ht="18" customHeight="1">
      <c r="A59" s="18">
        <v>21</v>
      </c>
      <c r="B59" s="19"/>
      <c r="C59" s="20"/>
      <c r="D59" s="21"/>
      <c r="E59" s="22"/>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4">
        <f t="shared" si="3"/>
        <v>0</v>
      </c>
    </row>
    <row r="60" spans="1:37" ht="18" customHeight="1">
      <c r="A60" s="18">
        <v>22</v>
      </c>
      <c r="B60" s="19"/>
      <c r="C60" s="20"/>
      <c r="D60" s="21"/>
      <c r="E60" s="22"/>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4">
        <f t="shared" si="3"/>
        <v>0</v>
      </c>
    </row>
    <row r="61" spans="1:37" ht="18" customHeight="1">
      <c r="A61" s="18">
        <v>23</v>
      </c>
      <c r="B61" s="19"/>
      <c r="C61" s="20"/>
      <c r="D61" s="21"/>
      <c r="E61" s="22"/>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4">
        <f t="shared" si="3"/>
        <v>0</v>
      </c>
    </row>
    <row r="62" spans="1:37" ht="18" customHeight="1">
      <c r="A62" s="18">
        <v>24</v>
      </c>
      <c r="B62" s="19"/>
      <c r="C62" s="20"/>
      <c r="D62" s="21"/>
      <c r="E62" s="22"/>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4">
        <f t="shared" si="3"/>
        <v>0</v>
      </c>
    </row>
    <row r="63" spans="1:37" ht="18" customHeight="1">
      <c r="A63" s="18">
        <v>25</v>
      </c>
      <c r="B63" s="19"/>
      <c r="C63" s="20"/>
      <c r="D63" s="21"/>
      <c r="E63" s="22"/>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4">
        <f t="shared" si="3"/>
        <v>0</v>
      </c>
    </row>
    <row r="64" spans="1:37" ht="18" customHeight="1">
      <c r="A64" s="18">
        <v>26</v>
      </c>
      <c r="B64" s="19"/>
      <c r="C64" s="20"/>
      <c r="D64" s="21"/>
      <c r="E64" s="22"/>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4">
        <f t="shared" si="3"/>
        <v>0</v>
      </c>
    </row>
    <row r="65" spans="1:43" ht="18" customHeight="1">
      <c r="A65" s="18">
        <v>27</v>
      </c>
      <c r="B65" s="19"/>
      <c r="C65" s="20"/>
      <c r="D65" s="21"/>
      <c r="E65" s="22"/>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4">
        <f t="shared" si="3"/>
        <v>0</v>
      </c>
    </row>
    <row r="66" spans="1:43" ht="18" customHeight="1">
      <c r="A66" s="18">
        <v>28</v>
      </c>
      <c r="B66" s="19"/>
      <c r="C66" s="20"/>
      <c r="D66" s="21"/>
      <c r="E66" s="22"/>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4">
        <f t="shared" si="3"/>
        <v>0</v>
      </c>
    </row>
    <row r="67" spans="1:43" ht="18" customHeight="1">
      <c r="A67" s="18">
        <v>29</v>
      </c>
      <c r="B67" s="19"/>
      <c r="C67" s="20"/>
      <c r="D67" s="21"/>
      <c r="E67" s="22"/>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4">
        <f t="shared" si="3"/>
        <v>0</v>
      </c>
    </row>
    <row r="68" spans="1:43" ht="18" customHeight="1">
      <c r="A68" s="18">
        <v>30</v>
      </c>
      <c r="B68" s="19"/>
      <c r="C68" s="20"/>
      <c r="D68" s="21"/>
      <c r="E68" s="22"/>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4">
        <f>COUNTIF(F68:AJ68,"〇")</f>
        <v>0</v>
      </c>
    </row>
    <row r="69" spans="1:43" ht="18" customHeight="1">
      <c r="A69" s="81" t="s">
        <v>45</v>
      </c>
      <c r="B69" s="94"/>
      <c r="C69" s="94"/>
      <c r="D69" s="94"/>
      <c r="E69" s="94"/>
      <c r="F69" s="26">
        <f>COUNTIF(F39:F68,"〇")</f>
        <v>0</v>
      </c>
      <c r="G69" s="26">
        <f t="shared" ref="G69:AJ69" si="4">COUNTIF(G39:G68,"〇")</f>
        <v>0</v>
      </c>
      <c r="H69" s="26">
        <f t="shared" si="4"/>
        <v>0</v>
      </c>
      <c r="I69" s="26">
        <f t="shared" si="4"/>
        <v>0</v>
      </c>
      <c r="J69" s="26">
        <f t="shared" si="4"/>
        <v>0</v>
      </c>
      <c r="K69" s="26">
        <f t="shared" si="4"/>
        <v>0</v>
      </c>
      <c r="L69" s="26">
        <f t="shared" si="4"/>
        <v>0</v>
      </c>
      <c r="M69" s="26">
        <f t="shared" si="4"/>
        <v>0</v>
      </c>
      <c r="N69" s="26">
        <f t="shared" si="4"/>
        <v>0</v>
      </c>
      <c r="O69" s="26">
        <f t="shared" si="4"/>
        <v>0</v>
      </c>
      <c r="P69" s="26">
        <f t="shared" si="4"/>
        <v>0</v>
      </c>
      <c r="Q69" s="26">
        <f t="shared" si="4"/>
        <v>0</v>
      </c>
      <c r="R69" s="26">
        <f t="shared" si="4"/>
        <v>0</v>
      </c>
      <c r="S69" s="26">
        <f t="shared" si="4"/>
        <v>0</v>
      </c>
      <c r="T69" s="26">
        <f t="shared" si="4"/>
        <v>0</v>
      </c>
      <c r="U69" s="26">
        <f t="shared" si="4"/>
        <v>0</v>
      </c>
      <c r="V69" s="26">
        <f t="shared" si="4"/>
        <v>0</v>
      </c>
      <c r="W69" s="26">
        <f t="shared" si="4"/>
        <v>0</v>
      </c>
      <c r="X69" s="26">
        <f t="shared" si="4"/>
        <v>0</v>
      </c>
      <c r="Y69" s="26">
        <f t="shared" si="4"/>
        <v>0</v>
      </c>
      <c r="Z69" s="26">
        <f t="shared" si="4"/>
        <v>0</v>
      </c>
      <c r="AA69" s="26">
        <f t="shared" si="4"/>
        <v>0</v>
      </c>
      <c r="AB69" s="26">
        <f t="shared" si="4"/>
        <v>0</v>
      </c>
      <c r="AC69" s="26">
        <f t="shared" si="4"/>
        <v>0</v>
      </c>
      <c r="AD69" s="26">
        <f t="shared" si="4"/>
        <v>0</v>
      </c>
      <c r="AE69" s="26">
        <f t="shared" si="4"/>
        <v>0</v>
      </c>
      <c r="AF69" s="26">
        <f t="shared" si="4"/>
        <v>0</v>
      </c>
      <c r="AG69" s="26">
        <f t="shared" si="4"/>
        <v>0</v>
      </c>
      <c r="AH69" s="26">
        <f t="shared" si="4"/>
        <v>0</v>
      </c>
      <c r="AI69" s="26">
        <f t="shared" si="4"/>
        <v>0</v>
      </c>
      <c r="AJ69" s="26">
        <f t="shared" si="4"/>
        <v>0</v>
      </c>
      <c r="AK69" s="24"/>
    </row>
    <row r="70" spans="1:43" ht="14.95" customHeight="1">
      <c r="A70" s="15"/>
      <c r="B70" s="15"/>
      <c r="C70" s="15"/>
      <c r="D70" s="15"/>
      <c r="E70" s="15"/>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15"/>
      <c r="AL70" s="15"/>
      <c r="AM70" s="5"/>
    </row>
    <row r="71" spans="1:43" ht="21.05" customHeight="1">
      <c r="A71" s="4" t="s">
        <v>46</v>
      </c>
      <c r="B71" s="15"/>
      <c r="C71" s="15"/>
      <c r="D71" s="15"/>
      <c r="E71" s="15"/>
      <c r="F71" s="15"/>
      <c r="G71" s="30"/>
      <c r="H71" s="30"/>
      <c r="I71" s="30"/>
      <c r="J71" s="30"/>
      <c r="K71" s="30"/>
      <c r="L71" s="30"/>
      <c r="M71" s="30"/>
      <c r="N71" s="30"/>
      <c r="O71" s="30"/>
      <c r="AM71" s="15"/>
      <c r="AN71" s="5"/>
    </row>
    <row r="72" spans="1:43" ht="24.95" customHeight="1">
      <c r="A72"/>
      <c r="B72" s="81" t="s">
        <v>47</v>
      </c>
      <c r="C72" s="82"/>
      <c r="D72" s="81" t="s">
        <v>48</v>
      </c>
      <c r="E72" s="82"/>
      <c r="F72" s="91" t="s">
        <v>49</v>
      </c>
      <c r="G72" s="92"/>
      <c r="H72" s="92"/>
      <c r="I72" s="92"/>
      <c r="J72" s="92"/>
      <c r="K72" s="93"/>
      <c r="L72" s="91" t="s">
        <v>50</v>
      </c>
      <c r="M72" s="92"/>
      <c r="N72" s="92"/>
      <c r="O72" s="92"/>
      <c r="P72" s="92"/>
      <c r="Q72" s="93"/>
      <c r="R72" s="91" t="s">
        <v>51</v>
      </c>
      <c r="S72" s="92"/>
      <c r="T72" s="92"/>
      <c r="U72" s="92"/>
      <c r="V72" s="92"/>
      <c r="W72" s="93"/>
      <c r="X72" s="91" t="s">
        <v>52</v>
      </c>
      <c r="Y72" s="92"/>
      <c r="Z72" s="92"/>
      <c r="AA72" s="92"/>
      <c r="AB72" s="92"/>
      <c r="AC72" s="93"/>
      <c r="AD72"/>
      <c r="AE72"/>
      <c r="AF72"/>
      <c r="AG72"/>
      <c r="AH72"/>
      <c r="AI72"/>
      <c r="AJ72"/>
      <c r="AK72"/>
      <c r="AL72"/>
      <c r="AM72"/>
      <c r="AN72"/>
      <c r="AO72"/>
      <c r="AP72"/>
      <c r="AQ72"/>
    </row>
    <row r="73" spans="1:43" ht="18" customHeight="1">
      <c r="A73"/>
      <c r="B73" s="81" t="s">
        <v>53</v>
      </c>
      <c r="C73" s="82"/>
      <c r="D73" s="100"/>
      <c r="E73" s="101"/>
      <c r="F73" s="100"/>
      <c r="G73" s="102"/>
      <c r="H73" s="102"/>
      <c r="I73" s="102"/>
      <c r="J73" s="102"/>
      <c r="K73" s="101"/>
      <c r="L73" s="100"/>
      <c r="M73" s="102"/>
      <c r="N73" s="102"/>
      <c r="O73" s="102"/>
      <c r="P73" s="102"/>
      <c r="Q73" s="101"/>
      <c r="R73" s="100"/>
      <c r="S73" s="102"/>
      <c r="T73" s="102"/>
      <c r="U73" s="102"/>
      <c r="V73" s="102"/>
      <c r="W73" s="101"/>
      <c r="X73" s="100"/>
      <c r="Y73" s="102"/>
      <c r="Z73" s="102"/>
      <c r="AA73" s="102"/>
      <c r="AB73" s="102"/>
      <c r="AC73" s="101"/>
      <c r="AD73"/>
      <c r="AE73"/>
      <c r="AF73"/>
      <c r="AG73"/>
      <c r="AH73"/>
      <c r="AI73"/>
      <c r="AJ73"/>
      <c r="AK73"/>
      <c r="AL73"/>
      <c r="AM73"/>
      <c r="AN73"/>
      <c r="AO73"/>
      <c r="AP73"/>
      <c r="AQ73"/>
    </row>
    <row r="74" spans="1:43" ht="24.95" customHeight="1">
      <c r="A74"/>
      <c r="B74" s="70" t="s">
        <v>54</v>
      </c>
      <c r="C74" s="72"/>
      <c r="D74" s="95"/>
      <c r="E74" s="96"/>
      <c r="F74" s="97"/>
      <c r="G74" s="98"/>
      <c r="H74" s="98"/>
      <c r="I74" s="98"/>
      <c r="J74" s="98"/>
      <c r="K74" s="99"/>
      <c r="L74" s="97"/>
      <c r="M74" s="98"/>
      <c r="N74" s="98"/>
      <c r="O74" s="98"/>
      <c r="P74" s="98"/>
      <c r="Q74" s="99"/>
      <c r="R74" s="97"/>
      <c r="S74" s="98"/>
      <c r="T74" s="98"/>
      <c r="U74" s="98"/>
      <c r="V74" s="98"/>
      <c r="W74" s="99"/>
      <c r="X74" s="97"/>
      <c r="Y74" s="98"/>
      <c r="Z74" s="98"/>
      <c r="AA74" s="98"/>
      <c r="AB74" s="98"/>
      <c r="AC74" s="99"/>
      <c r="AD74"/>
      <c r="AE74"/>
      <c r="AF74"/>
      <c r="AG74"/>
      <c r="AH74"/>
      <c r="AI74"/>
      <c r="AJ74"/>
      <c r="AK74"/>
      <c r="AL74"/>
      <c r="AM74"/>
      <c r="AN74"/>
      <c r="AO74"/>
      <c r="AP74"/>
      <c r="AQ74"/>
    </row>
    <row r="75" spans="1:43" ht="5.15" customHeight="1">
      <c r="A75"/>
      <c r="B75" s="32"/>
      <c r="C75" s="32"/>
      <c r="D75" s="32"/>
      <c r="E75" s="32"/>
      <c r="F75" s="33"/>
      <c r="G75" s="33"/>
      <c r="H75" s="33"/>
      <c r="I75" s="33"/>
      <c r="J75" s="33"/>
      <c r="K75" s="33"/>
      <c r="L75" s="33"/>
      <c r="M75" s="33"/>
      <c r="N75" s="33"/>
      <c r="O75" s="33"/>
      <c r="P75" s="33"/>
      <c r="Q75" s="33"/>
      <c r="R75" s="33"/>
      <c r="S75" s="33"/>
      <c r="T75" s="33"/>
      <c r="U75" s="33"/>
      <c r="V75" s="33"/>
      <c r="W75" s="33"/>
      <c r="X75"/>
      <c r="Y75"/>
      <c r="Z75"/>
      <c r="AA75"/>
      <c r="AB75"/>
      <c r="AC75"/>
      <c r="AD75"/>
      <c r="AE75"/>
      <c r="AF75"/>
      <c r="AG75"/>
      <c r="AH75"/>
      <c r="AI75"/>
      <c r="AJ75"/>
      <c r="AK75"/>
      <c r="AL75"/>
      <c r="AM75"/>
      <c r="AN75"/>
      <c r="AO75"/>
      <c r="AP75"/>
      <c r="AQ75"/>
    </row>
    <row r="76" spans="1:43" ht="21.05" customHeight="1">
      <c r="A76" s="4" t="s">
        <v>55</v>
      </c>
      <c r="B76" s="15"/>
      <c r="C76" s="15"/>
      <c r="D76" s="15"/>
      <c r="E76" s="15"/>
      <c r="F76" s="15"/>
      <c r="G76" s="30"/>
      <c r="H76" s="30"/>
      <c r="I76" s="30"/>
      <c r="J76" s="30"/>
      <c r="K76" s="30"/>
      <c r="L76" s="30"/>
      <c r="M76" s="30"/>
      <c r="N76" s="30"/>
      <c r="O76" s="30"/>
      <c r="AM76" s="15"/>
      <c r="AN76" s="5"/>
    </row>
    <row r="77" spans="1:43" ht="24.95" customHeight="1">
      <c r="A77" s="81"/>
      <c r="B77" s="94"/>
      <c r="C77" s="82"/>
      <c r="D77" s="34">
        <v>4</v>
      </c>
      <c r="E77" s="34">
        <v>5</v>
      </c>
      <c r="F77" s="91">
        <v>6</v>
      </c>
      <c r="G77" s="92"/>
      <c r="H77" s="93"/>
      <c r="I77" s="91">
        <v>7</v>
      </c>
      <c r="J77" s="92"/>
      <c r="K77" s="93"/>
      <c r="L77" s="91">
        <v>8</v>
      </c>
      <c r="M77" s="92"/>
      <c r="N77" s="93"/>
      <c r="O77" s="91">
        <v>9</v>
      </c>
      <c r="P77" s="92"/>
      <c r="Q77" s="93"/>
      <c r="R77" s="91">
        <v>10</v>
      </c>
      <c r="S77" s="92"/>
      <c r="T77" s="93"/>
      <c r="U77" s="91">
        <v>11</v>
      </c>
      <c r="V77" s="92"/>
      <c r="W77" s="93"/>
      <c r="X77" s="91">
        <v>12</v>
      </c>
      <c r="Y77" s="92"/>
      <c r="Z77" s="93"/>
      <c r="AA77" s="91">
        <v>1</v>
      </c>
      <c r="AB77" s="92"/>
      <c r="AC77" s="93"/>
      <c r="AD77" s="91">
        <v>2</v>
      </c>
      <c r="AE77" s="92"/>
      <c r="AF77" s="93"/>
      <c r="AG77" s="91">
        <v>3</v>
      </c>
      <c r="AH77" s="92"/>
      <c r="AI77" s="93"/>
      <c r="AJ77" s="81" t="s">
        <v>56</v>
      </c>
      <c r="AK77" s="82"/>
      <c r="AL77" s="35" t="s">
        <v>57</v>
      </c>
      <c r="AM77" s="35" t="s">
        <v>58</v>
      </c>
      <c r="AN77"/>
      <c r="AO77"/>
      <c r="AP77"/>
      <c r="AQ77"/>
    </row>
    <row r="78" spans="1:43" ht="18" customHeight="1">
      <c r="A78" s="83" t="s">
        <v>59</v>
      </c>
      <c r="B78" s="84"/>
      <c r="C78" s="85"/>
      <c r="D78" s="36">
        <f>SUM(D79:D83)</f>
        <v>1840</v>
      </c>
      <c r="E78" s="36">
        <f>SUM(E79:E83)</f>
        <v>1728</v>
      </c>
      <c r="F78" s="73">
        <f>SUM(F79:H83)</f>
        <v>1840</v>
      </c>
      <c r="G78" s="75"/>
      <c r="H78" s="74"/>
      <c r="I78" s="73">
        <f>SUM(I79:K83)</f>
        <v>1932</v>
      </c>
      <c r="J78" s="75"/>
      <c r="K78" s="74"/>
      <c r="L78" s="73">
        <f>SUM(L79:N83)</f>
        <v>1932</v>
      </c>
      <c r="M78" s="75"/>
      <c r="N78" s="74"/>
      <c r="O78" s="73">
        <f>SUM(O79:Q83)</f>
        <v>1748</v>
      </c>
      <c r="P78" s="75"/>
      <c r="Q78" s="74"/>
      <c r="R78" s="73">
        <f>SUM(R79:T83)</f>
        <v>1840</v>
      </c>
      <c r="S78" s="75"/>
      <c r="T78" s="74"/>
      <c r="U78" s="73">
        <f>SUM(U79:W83)</f>
        <v>1840</v>
      </c>
      <c r="V78" s="75"/>
      <c r="W78" s="74"/>
      <c r="X78" s="73">
        <f>SUM(X79:Z83)</f>
        <v>1748</v>
      </c>
      <c r="Y78" s="75"/>
      <c r="Z78" s="74"/>
      <c r="AA78" s="73">
        <f>SUM(AA79:AC83)</f>
        <v>1748</v>
      </c>
      <c r="AB78" s="75"/>
      <c r="AC78" s="74"/>
      <c r="AD78" s="73">
        <f>SUM(AD79:AF83)</f>
        <v>1748</v>
      </c>
      <c r="AE78" s="75"/>
      <c r="AF78" s="74"/>
      <c r="AG78" s="73">
        <f>SUM(AG79:AI83)</f>
        <v>1840</v>
      </c>
      <c r="AH78" s="75"/>
      <c r="AI78" s="74"/>
      <c r="AJ78" s="79">
        <f t="shared" ref="AJ78:AJ83" si="5">SUM(D78:AI78)</f>
        <v>21784</v>
      </c>
      <c r="AK78" s="80"/>
      <c r="AL78" s="88"/>
      <c r="AM78" s="88"/>
      <c r="AN78"/>
      <c r="AO78"/>
      <c r="AP78"/>
      <c r="AQ78"/>
    </row>
    <row r="79" spans="1:43" ht="18" customHeight="1">
      <c r="A79" s="83" t="s">
        <v>60</v>
      </c>
      <c r="B79" s="84"/>
      <c r="C79" s="85"/>
      <c r="D79" s="37">
        <v>100</v>
      </c>
      <c r="E79" s="37">
        <v>95</v>
      </c>
      <c r="F79" s="76">
        <v>100</v>
      </c>
      <c r="G79" s="77"/>
      <c r="H79" s="78"/>
      <c r="I79" s="76">
        <v>105</v>
      </c>
      <c r="J79" s="77"/>
      <c r="K79" s="78"/>
      <c r="L79" s="76">
        <v>105</v>
      </c>
      <c r="M79" s="77"/>
      <c r="N79" s="78"/>
      <c r="O79" s="76">
        <v>95</v>
      </c>
      <c r="P79" s="77"/>
      <c r="Q79" s="78"/>
      <c r="R79" s="76">
        <v>100</v>
      </c>
      <c r="S79" s="77"/>
      <c r="T79" s="78"/>
      <c r="U79" s="76">
        <v>100</v>
      </c>
      <c r="V79" s="77"/>
      <c r="W79" s="78"/>
      <c r="X79" s="76">
        <v>95</v>
      </c>
      <c r="Y79" s="77"/>
      <c r="Z79" s="78"/>
      <c r="AA79" s="76">
        <v>95</v>
      </c>
      <c r="AB79" s="77"/>
      <c r="AC79" s="78"/>
      <c r="AD79" s="76">
        <v>95</v>
      </c>
      <c r="AE79" s="77"/>
      <c r="AF79" s="78"/>
      <c r="AG79" s="76">
        <v>100</v>
      </c>
      <c r="AH79" s="77"/>
      <c r="AI79" s="78"/>
      <c r="AJ79" s="79">
        <f t="shared" si="5"/>
        <v>1185</v>
      </c>
      <c r="AK79" s="80"/>
      <c r="AL79" s="89"/>
      <c r="AM79" s="89"/>
      <c r="AN79"/>
      <c r="AO79"/>
      <c r="AP79"/>
      <c r="AQ79"/>
    </row>
    <row r="80" spans="1:43" ht="18" customHeight="1">
      <c r="A80" s="83" t="s">
        <v>61</v>
      </c>
      <c r="B80" s="84"/>
      <c r="C80" s="85"/>
      <c r="D80" s="37">
        <v>100</v>
      </c>
      <c r="E80" s="37">
        <v>95</v>
      </c>
      <c r="F80" s="76">
        <v>100</v>
      </c>
      <c r="G80" s="77"/>
      <c r="H80" s="78"/>
      <c r="I80" s="76">
        <v>105</v>
      </c>
      <c r="J80" s="77"/>
      <c r="K80" s="78"/>
      <c r="L80" s="76">
        <v>105</v>
      </c>
      <c r="M80" s="77"/>
      <c r="N80" s="78"/>
      <c r="O80" s="76">
        <v>95</v>
      </c>
      <c r="P80" s="77"/>
      <c r="Q80" s="78"/>
      <c r="R80" s="76">
        <v>100</v>
      </c>
      <c r="S80" s="77"/>
      <c r="T80" s="78"/>
      <c r="U80" s="76">
        <v>100</v>
      </c>
      <c r="V80" s="77"/>
      <c r="W80" s="78"/>
      <c r="X80" s="76">
        <v>95</v>
      </c>
      <c r="Y80" s="77"/>
      <c r="Z80" s="78"/>
      <c r="AA80" s="76">
        <v>95</v>
      </c>
      <c r="AB80" s="77"/>
      <c r="AC80" s="78"/>
      <c r="AD80" s="76">
        <v>95</v>
      </c>
      <c r="AE80" s="77"/>
      <c r="AF80" s="78"/>
      <c r="AG80" s="76">
        <v>100</v>
      </c>
      <c r="AH80" s="77"/>
      <c r="AI80" s="78"/>
      <c r="AJ80" s="79">
        <f t="shared" si="5"/>
        <v>1185</v>
      </c>
      <c r="AK80" s="80"/>
      <c r="AL80" s="89"/>
      <c r="AM80" s="89"/>
      <c r="AN80"/>
      <c r="AO80"/>
      <c r="AP80"/>
      <c r="AQ80"/>
    </row>
    <row r="81" spans="1:43" ht="18" customHeight="1">
      <c r="A81" s="83" t="s">
        <v>62</v>
      </c>
      <c r="B81" s="84"/>
      <c r="C81" s="85"/>
      <c r="D81" s="37">
        <v>140</v>
      </c>
      <c r="E81" s="37">
        <v>133</v>
      </c>
      <c r="F81" s="76">
        <v>140</v>
      </c>
      <c r="G81" s="77"/>
      <c r="H81" s="78"/>
      <c r="I81" s="76">
        <v>147</v>
      </c>
      <c r="J81" s="77"/>
      <c r="K81" s="78"/>
      <c r="L81" s="76">
        <v>147</v>
      </c>
      <c r="M81" s="77"/>
      <c r="N81" s="78"/>
      <c r="O81" s="76">
        <v>133</v>
      </c>
      <c r="P81" s="77"/>
      <c r="Q81" s="78"/>
      <c r="R81" s="76">
        <v>140</v>
      </c>
      <c r="S81" s="77"/>
      <c r="T81" s="78"/>
      <c r="U81" s="76">
        <v>140</v>
      </c>
      <c r="V81" s="77"/>
      <c r="W81" s="78"/>
      <c r="X81" s="76">
        <v>133</v>
      </c>
      <c r="Y81" s="77"/>
      <c r="Z81" s="78"/>
      <c r="AA81" s="76">
        <v>133</v>
      </c>
      <c r="AB81" s="77"/>
      <c r="AC81" s="78"/>
      <c r="AD81" s="76">
        <v>133</v>
      </c>
      <c r="AE81" s="77"/>
      <c r="AF81" s="78"/>
      <c r="AG81" s="76">
        <v>140</v>
      </c>
      <c r="AH81" s="77"/>
      <c r="AI81" s="78"/>
      <c r="AJ81" s="79">
        <f t="shared" si="5"/>
        <v>1659</v>
      </c>
      <c r="AK81" s="80"/>
      <c r="AL81" s="89"/>
      <c r="AM81" s="89"/>
      <c r="AN81"/>
      <c r="AO81"/>
      <c r="AP81"/>
      <c r="AQ81"/>
    </row>
    <row r="82" spans="1:43" ht="18" customHeight="1">
      <c r="A82" s="83" t="s">
        <v>63</v>
      </c>
      <c r="B82" s="84"/>
      <c r="C82" s="85"/>
      <c r="D82" s="37">
        <v>1400</v>
      </c>
      <c r="E82" s="37">
        <v>1310</v>
      </c>
      <c r="F82" s="76">
        <v>1400</v>
      </c>
      <c r="G82" s="77"/>
      <c r="H82" s="78"/>
      <c r="I82" s="76">
        <v>1470</v>
      </c>
      <c r="J82" s="77"/>
      <c r="K82" s="78"/>
      <c r="L82" s="76">
        <v>1470</v>
      </c>
      <c r="M82" s="77"/>
      <c r="N82" s="78"/>
      <c r="O82" s="76">
        <v>1330</v>
      </c>
      <c r="P82" s="77"/>
      <c r="Q82" s="78"/>
      <c r="R82" s="76">
        <v>1400</v>
      </c>
      <c r="S82" s="77"/>
      <c r="T82" s="78"/>
      <c r="U82" s="76">
        <v>1400</v>
      </c>
      <c r="V82" s="77"/>
      <c r="W82" s="78"/>
      <c r="X82" s="76">
        <v>1330</v>
      </c>
      <c r="Y82" s="77"/>
      <c r="Z82" s="78"/>
      <c r="AA82" s="76">
        <v>1330</v>
      </c>
      <c r="AB82" s="77"/>
      <c r="AC82" s="78"/>
      <c r="AD82" s="76">
        <v>1330</v>
      </c>
      <c r="AE82" s="77"/>
      <c r="AF82" s="78"/>
      <c r="AG82" s="76">
        <v>1400</v>
      </c>
      <c r="AH82" s="77"/>
      <c r="AI82" s="78"/>
      <c r="AJ82" s="79">
        <f t="shared" si="5"/>
        <v>16570</v>
      </c>
      <c r="AK82" s="80"/>
      <c r="AL82" s="89"/>
      <c r="AM82" s="89"/>
      <c r="AN82"/>
      <c r="AO82"/>
      <c r="AP82"/>
      <c r="AQ82"/>
    </row>
    <row r="83" spans="1:43" ht="18" customHeight="1">
      <c r="A83" s="83" t="s">
        <v>64</v>
      </c>
      <c r="B83" s="84"/>
      <c r="C83" s="85"/>
      <c r="D83" s="37">
        <v>100</v>
      </c>
      <c r="E83" s="37">
        <v>95</v>
      </c>
      <c r="F83" s="76">
        <v>100</v>
      </c>
      <c r="G83" s="77"/>
      <c r="H83" s="78"/>
      <c r="I83" s="76">
        <v>105</v>
      </c>
      <c r="J83" s="77"/>
      <c r="K83" s="78"/>
      <c r="L83" s="76">
        <v>105</v>
      </c>
      <c r="M83" s="77"/>
      <c r="N83" s="78"/>
      <c r="O83" s="76">
        <v>95</v>
      </c>
      <c r="P83" s="77"/>
      <c r="Q83" s="78"/>
      <c r="R83" s="76">
        <v>100</v>
      </c>
      <c r="S83" s="77"/>
      <c r="T83" s="78"/>
      <c r="U83" s="76">
        <v>100</v>
      </c>
      <c r="V83" s="77"/>
      <c r="W83" s="78"/>
      <c r="X83" s="76">
        <v>95</v>
      </c>
      <c r="Y83" s="77"/>
      <c r="Z83" s="78"/>
      <c r="AA83" s="76">
        <v>95</v>
      </c>
      <c r="AB83" s="77"/>
      <c r="AC83" s="78"/>
      <c r="AD83" s="76">
        <v>95</v>
      </c>
      <c r="AE83" s="77"/>
      <c r="AF83" s="78"/>
      <c r="AG83" s="76">
        <v>100</v>
      </c>
      <c r="AH83" s="77"/>
      <c r="AI83" s="78"/>
      <c r="AJ83" s="79">
        <f t="shared" si="5"/>
        <v>1185</v>
      </c>
      <c r="AK83" s="80"/>
      <c r="AL83" s="89"/>
      <c r="AM83" s="89"/>
      <c r="AN83"/>
      <c r="AO83"/>
      <c r="AP83"/>
      <c r="AQ83"/>
    </row>
    <row r="84" spans="1:43" ht="18" customHeight="1">
      <c r="A84" s="38"/>
      <c r="B84" s="39" t="s">
        <v>65</v>
      </c>
      <c r="C84" s="40"/>
      <c r="D84" s="37">
        <v>100</v>
      </c>
      <c r="E84" s="37">
        <v>95</v>
      </c>
      <c r="F84" s="76">
        <v>100</v>
      </c>
      <c r="G84" s="77"/>
      <c r="H84" s="78"/>
      <c r="I84" s="76">
        <v>105</v>
      </c>
      <c r="J84" s="77"/>
      <c r="K84" s="78"/>
      <c r="L84" s="76">
        <v>105</v>
      </c>
      <c r="M84" s="77"/>
      <c r="N84" s="78"/>
      <c r="O84" s="76">
        <v>95</v>
      </c>
      <c r="P84" s="77"/>
      <c r="Q84" s="78"/>
      <c r="R84" s="76">
        <v>100</v>
      </c>
      <c r="S84" s="77"/>
      <c r="T84" s="78"/>
      <c r="U84" s="76">
        <v>100</v>
      </c>
      <c r="V84" s="77"/>
      <c r="W84" s="78"/>
      <c r="X84" s="76">
        <v>95</v>
      </c>
      <c r="Y84" s="77"/>
      <c r="Z84" s="78"/>
      <c r="AA84" s="76">
        <v>95</v>
      </c>
      <c r="AB84" s="77"/>
      <c r="AC84" s="78"/>
      <c r="AD84" s="76">
        <v>95</v>
      </c>
      <c r="AE84" s="77"/>
      <c r="AF84" s="78"/>
      <c r="AG84" s="76">
        <v>2000</v>
      </c>
      <c r="AH84" s="77"/>
      <c r="AI84" s="78"/>
      <c r="AJ84" s="79">
        <f>SUM(D84:AI84)</f>
        <v>3085</v>
      </c>
      <c r="AK84" s="80"/>
      <c r="AL84" s="89"/>
      <c r="AM84" s="89"/>
      <c r="AN84"/>
      <c r="AO84"/>
      <c r="AP84"/>
      <c r="AQ84"/>
    </row>
    <row r="85" spans="1:43" ht="18" customHeight="1">
      <c r="A85" s="38"/>
      <c r="B85" s="86" t="s">
        <v>66</v>
      </c>
      <c r="C85" s="87"/>
      <c r="D85" s="37">
        <v>100</v>
      </c>
      <c r="E85" s="37">
        <v>95</v>
      </c>
      <c r="F85" s="76">
        <v>100</v>
      </c>
      <c r="G85" s="77"/>
      <c r="H85" s="78"/>
      <c r="I85" s="76">
        <v>105</v>
      </c>
      <c r="J85" s="77"/>
      <c r="K85" s="78"/>
      <c r="L85" s="76">
        <v>105</v>
      </c>
      <c r="M85" s="77"/>
      <c r="N85" s="78"/>
      <c r="O85" s="76">
        <v>95</v>
      </c>
      <c r="P85" s="77"/>
      <c r="Q85" s="78"/>
      <c r="R85" s="76">
        <v>100</v>
      </c>
      <c r="S85" s="77"/>
      <c r="T85" s="78"/>
      <c r="U85" s="76">
        <v>100</v>
      </c>
      <c r="V85" s="77"/>
      <c r="W85" s="78"/>
      <c r="X85" s="76">
        <v>95</v>
      </c>
      <c r="Y85" s="77"/>
      <c r="Z85" s="78"/>
      <c r="AA85" s="76">
        <v>95</v>
      </c>
      <c r="AB85" s="77"/>
      <c r="AC85" s="78"/>
      <c r="AD85" s="76">
        <v>95</v>
      </c>
      <c r="AE85" s="77"/>
      <c r="AF85" s="78"/>
      <c r="AG85" s="76">
        <v>100</v>
      </c>
      <c r="AH85" s="77"/>
      <c r="AI85" s="78"/>
      <c r="AJ85" s="79">
        <f>SUM(D85:AI85)</f>
        <v>1185</v>
      </c>
      <c r="AK85" s="80"/>
      <c r="AL85" s="89"/>
      <c r="AM85" s="89"/>
      <c r="AN85"/>
      <c r="AO85"/>
      <c r="AP85"/>
      <c r="AQ85"/>
    </row>
    <row r="86" spans="1:43" ht="18" customHeight="1">
      <c r="A86" s="83" t="s">
        <v>67</v>
      </c>
      <c r="B86" s="84"/>
      <c r="C86" s="85"/>
      <c r="D86" s="37">
        <v>20</v>
      </c>
      <c r="E86" s="37">
        <v>19</v>
      </c>
      <c r="F86" s="76">
        <v>20</v>
      </c>
      <c r="G86" s="77"/>
      <c r="H86" s="78"/>
      <c r="I86" s="76">
        <v>21</v>
      </c>
      <c r="J86" s="77"/>
      <c r="K86" s="78"/>
      <c r="L86" s="76">
        <v>21</v>
      </c>
      <c r="M86" s="77"/>
      <c r="N86" s="78"/>
      <c r="O86" s="76">
        <v>19</v>
      </c>
      <c r="P86" s="77"/>
      <c r="Q86" s="78"/>
      <c r="R86" s="76">
        <v>20</v>
      </c>
      <c r="S86" s="77"/>
      <c r="T86" s="78"/>
      <c r="U86" s="76">
        <v>20</v>
      </c>
      <c r="V86" s="77"/>
      <c r="W86" s="78"/>
      <c r="X86" s="76">
        <v>19</v>
      </c>
      <c r="Y86" s="77"/>
      <c r="Z86" s="78"/>
      <c r="AA86" s="76">
        <v>19</v>
      </c>
      <c r="AB86" s="77"/>
      <c r="AC86" s="78"/>
      <c r="AD86" s="76">
        <v>19</v>
      </c>
      <c r="AE86" s="77"/>
      <c r="AF86" s="78"/>
      <c r="AG86" s="76">
        <v>20</v>
      </c>
      <c r="AH86" s="77"/>
      <c r="AI86" s="78"/>
      <c r="AJ86" s="79">
        <f>+SUM(D86:AI86)</f>
        <v>237</v>
      </c>
      <c r="AK86" s="80"/>
      <c r="AL86" s="90"/>
      <c r="AM86" s="90"/>
      <c r="AN86"/>
      <c r="AO86"/>
      <c r="AP86"/>
      <c r="AQ86"/>
    </row>
    <row r="87" spans="1:43" ht="21.05" customHeight="1">
      <c r="A87" s="32" t="s">
        <v>68</v>
      </c>
      <c r="B87" s="32"/>
      <c r="C87" s="32"/>
      <c r="D87"/>
      <c r="E87"/>
      <c r="F87"/>
      <c r="G87"/>
      <c r="H87"/>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41"/>
      <c r="AK87" s="30"/>
      <c r="AL87" s="15"/>
      <c r="AM87" s="15"/>
      <c r="AN87" s="5"/>
    </row>
    <row r="88" spans="1:43" ht="5.15" customHeight="1">
      <c r="A88" s="32"/>
      <c r="B88" s="32"/>
      <c r="C88" s="32"/>
      <c r="D88"/>
      <c r="E88"/>
      <c r="F88"/>
      <c r="G88"/>
      <c r="H88"/>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41"/>
      <c r="AK88" s="30"/>
      <c r="AL88" s="15"/>
      <c r="AM88" s="15"/>
      <c r="AN88" s="5"/>
    </row>
    <row r="89" spans="1:43" ht="18" customHeight="1">
      <c r="A89" s="4" t="s">
        <v>69</v>
      </c>
      <c r="B89" s="30"/>
      <c r="D89" s="30"/>
      <c r="E89" s="30"/>
      <c r="F89" s="30"/>
      <c r="G89" s="30"/>
      <c r="H89" s="30"/>
      <c r="I89" s="30"/>
      <c r="J89" s="30"/>
      <c r="K89" s="30"/>
      <c r="L89" s="30"/>
      <c r="M89" s="30"/>
      <c r="N89" s="30"/>
      <c r="O89" s="30"/>
      <c r="P89" s="30"/>
      <c r="Q89" s="30"/>
      <c r="R89" s="30"/>
      <c r="S89" s="30"/>
      <c r="T89" s="30"/>
      <c r="U89" s="30"/>
      <c r="V89" s="30"/>
      <c r="W89" s="15"/>
      <c r="X89" s="30"/>
      <c r="Y89" s="30"/>
      <c r="Z89" s="30"/>
      <c r="AA89" s="30"/>
      <c r="AB89" s="30"/>
      <c r="AC89" s="30"/>
      <c r="AD89" s="30"/>
      <c r="AE89" s="30"/>
      <c r="AF89" s="30"/>
      <c r="AG89" s="30"/>
      <c r="AH89" s="30"/>
      <c r="AI89" s="30"/>
      <c r="AJ89" s="41"/>
      <c r="AK89" s="30"/>
      <c r="AL89" s="15"/>
      <c r="AM89" s="15"/>
      <c r="AN89" s="5"/>
    </row>
    <row r="90" spans="1:43" ht="55" customHeight="1">
      <c r="A90" s="81" t="s">
        <v>70</v>
      </c>
      <c r="B90" s="82"/>
      <c r="C90" s="81" t="s">
        <v>29</v>
      </c>
      <c r="D90" s="82"/>
      <c r="E90" s="70" t="s">
        <v>71</v>
      </c>
      <c r="F90" s="71"/>
      <c r="G90" s="71"/>
      <c r="H90" s="72"/>
      <c r="I90" s="70" t="s">
        <v>72</v>
      </c>
      <c r="J90" s="71"/>
      <c r="K90" s="71"/>
      <c r="L90" s="71"/>
      <c r="M90" s="71"/>
      <c r="N90" s="72"/>
      <c r="O90" s="70" t="s">
        <v>73</v>
      </c>
      <c r="P90" s="71"/>
      <c r="Q90" s="71"/>
      <c r="R90" s="71"/>
      <c r="S90" s="71"/>
      <c r="T90" s="72"/>
      <c r="U90" s="70" t="s">
        <v>74</v>
      </c>
      <c r="V90" s="71"/>
      <c r="W90" s="71"/>
      <c r="X90" s="71"/>
      <c r="Y90" s="71"/>
      <c r="Z90" s="72"/>
      <c r="AA90" s="70" t="s">
        <v>75</v>
      </c>
      <c r="AB90" s="71"/>
      <c r="AC90" s="71"/>
      <c r="AD90" s="71"/>
      <c r="AE90" s="71"/>
      <c r="AF90" s="72"/>
      <c r="AG90" s="70" t="s">
        <v>76</v>
      </c>
      <c r="AH90" s="71"/>
      <c r="AI90" s="71"/>
      <c r="AJ90" s="71"/>
      <c r="AK90" s="72"/>
      <c r="AL90"/>
      <c r="AM90" s="15"/>
      <c r="AN90" s="5"/>
    </row>
    <row r="91" spans="1:43" ht="18" customHeight="1">
      <c r="A91" s="70" t="s">
        <v>77</v>
      </c>
      <c r="B91" s="72"/>
      <c r="C91" s="73">
        <f>ROUNDDOWN(IF(AL78&lt;=60,1,1+ROUNDUP((AL78-60)/40,0)),1)</f>
        <v>1</v>
      </c>
      <c r="D91" s="74"/>
      <c r="E91" s="73" t="str">
        <f>IF(D73="○",ROUNDUP(IF(AM78&lt;4,AL78/6,IF(AM78&lt;5,AL78/5,AL78/3)),1),"-")</f>
        <v>-</v>
      </c>
      <c r="F91" s="75"/>
      <c r="G91" s="75"/>
      <c r="H91" s="74"/>
      <c r="I91" s="73" t="str">
        <f>IF(F73="○",ROUNDUP(F74/6,1),"-")</f>
        <v>-</v>
      </c>
      <c r="J91" s="75"/>
      <c r="K91" s="75"/>
      <c r="L91" s="75"/>
      <c r="M91" s="75"/>
      <c r="N91" s="74"/>
      <c r="O91" s="73" t="str">
        <f>IF(L73="○",ROUNDUP(L74/6,1),"-")</f>
        <v>-</v>
      </c>
      <c r="P91" s="75"/>
      <c r="Q91" s="75"/>
      <c r="R91" s="75"/>
      <c r="S91" s="75"/>
      <c r="T91" s="74"/>
      <c r="U91" s="73" t="str">
        <f>IF(R73="○",ROUNDUP(R74/6,1),"-")</f>
        <v>-</v>
      </c>
      <c r="V91" s="75"/>
      <c r="W91" s="75"/>
      <c r="X91" s="75"/>
      <c r="Y91" s="75"/>
      <c r="Z91" s="74"/>
      <c r="AA91" s="73" t="str">
        <f>IF(R73="○",ROUNDUP(R74/15,1),"-")</f>
        <v>-</v>
      </c>
      <c r="AB91" s="75"/>
      <c r="AC91" s="75"/>
      <c r="AD91" s="75"/>
      <c r="AE91" s="75"/>
      <c r="AF91" s="74"/>
      <c r="AG91" s="73" t="str">
        <f>IF(X73="○",ROUNDUP(X74/10,1),"-")</f>
        <v>-</v>
      </c>
      <c r="AH91" s="75"/>
      <c r="AI91" s="75"/>
      <c r="AJ91" s="75"/>
      <c r="AK91" s="74"/>
      <c r="AL91"/>
      <c r="AM91" s="15"/>
      <c r="AN91" s="5"/>
    </row>
    <row r="92" spans="1:43" ht="5.15" customHeight="1">
      <c r="A92" s="32"/>
      <c r="B92" s="32"/>
      <c r="C92" s="32"/>
      <c r="D92" s="32"/>
      <c r="E92" s="32"/>
      <c r="F92" s="32"/>
      <c r="G92" s="32"/>
      <c r="H92" s="32"/>
      <c r="I92" s="32"/>
      <c r="J92" s="30"/>
      <c r="K92" s="30"/>
      <c r="L92" s="30"/>
      <c r="M92" s="41"/>
      <c r="N92" s="30"/>
      <c r="O92" s="30"/>
      <c r="P92" s="30"/>
      <c r="Q92"/>
      <c r="W92" s="15"/>
      <c r="X92" s="30"/>
      <c r="Y92" s="30"/>
      <c r="Z92" s="30"/>
      <c r="AA92" s="30"/>
      <c r="AB92" s="30"/>
      <c r="AC92" s="30"/>
      <c r="AD92" s="30"/>
      <c r="AE92" s="30"/>
      <c r="AF92" s="30"/>
      <c r="AG92" s="30"/>
      <c r="AH92" s="30"/>
      <c r="AI92" s="30"/>
      <c r="AJ92" s="41"/>
      <c r="AK92" s="30"/>
      <c r="AL92" s="15"/>
      <c r="AM92" s="15"/>
      <c r="AN92" s="5"/>
    </row>
    <row r="93" spans="1:43" ht="21.05" customHeight="1">
      <c r="A93" s="4" t="s">
        <v>78</v>
      </c>
      <c r="B93" s="8"/>
      <c r="C93" s="9"/>
      <c r="D93" s="9"/>
      <c r="E93" s="9"/>
      <c r="F93" s="9"/>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9"/>
      <c r="AM93" s="9"/>
      <c r="AN93" s="5"/>
    </row>
    <row r="94" spans="1:43" ht="24.95" customHeight="1">
      <c r="A94" s="5"/>
      <c r="B94" s="15"/>
      <c r="C94" s="61" t="str">
        <f>IF(VLOOKUP($AK$1,選択肢!$A:$Z,C99,FALSE)=0,"-",VLOOKUP($AK$1,選択肢!$A:$Z,C99,FALSE))</f>
        <v>管理者</v>
      </c>
      <c r="D94" s="67"/>
      <c r="E94" s="68" t="str">
        <f>IF(VLOOKUP($AK$1,選択肢!$A:$Z,E99,FALSE)=0,"-",VLOOKUP($AK$1,選択肢!$A:$Z,E99,FALSE))</f>
        <v>サービス管理責任者</v>
      </c>
      <c r="F94" s="68"/>
      <c r="G94" s="68"/>
      <c r="H94" s="68"/>
      <c r="I94" s="61" t="str">
        <f>IF(VLOOKUP($AK$1,選択肢!$A:$Z,I99,FALSE)=0,"-",VLOOKUP($AK$1,選択肢!$A:$Z,I99,FALSE))</f>
        <v>医師</v>
      </c>
      <c r="J94" s="67"/>
      <c r="K94" s="67"/>
      <c r="L94" s="67"/>
      <c r="M94" s="67"/>
      <c r="N94" s="62"/>
      <c r="O94" s="61" t="str">
        <f>IF(VLOOKUP($AK$1,選択肢!$A:$Z,O99,FALSE)=0,"-",VLOOKUP($AK$1,選択肢!$A:$Z,O99,FALSE))</f>
        <v>看護職員</v>
      </c>
      <c r="P94" s="67"/>
      <c r="Q94" s="67"/>
      <c r="R94" s="67"/>
      <c r="S94" s="67"/>
      <c r="T94" s="62"/>
      <c r="U94" s="61" t="str">
        <f>IF(VLOOKUP($AK$1,選択肢!$A:$Z,U99,FALSE)=0,"-",VLOOKUP($AK$1,選択肢!$A:$Z,U99,FALSE))</f>
        <v>理学療法士</v>
      </c>
      <c r="V94" s="67"/>
      <c r="W94" s="67"/>
      <c r="X94" s="67"/>
      <c r="Y94" s="67"/>
      <c r="Z94" s="62"/>
      <c r="AA94" s="61" t="str">
        <f>IF(VLOOKUP($AK$1,選択肢!$A:$Z,AA99,FALSE)=0,"-",VLOOKUP($AK$1,選択肢!$A:$Z,AA99,FALSE))</f>
        <v>作業療法士</v>
      </c>
      <c r="AB94" s="67"/>
      <c r="AC94" s="67"/>
      <c r="AD94" s="67"/>
      <c r="AE94" s="67"/>
      <c r="AF94" s="62"/>
      <c r="AG94" s="68" t="str">
        <f>IF(VLOOKUP($AK$1,選択肢!$A:$Z,AG99,FALSE)=0,"-",VLOOKUP($AK$1,選択肢!$A:$Z,AG99,FALSE))</f>
        <v>言語聴覚士</v>
      </c>
      <c r="AH94" s="68"/>
      <c r="AI94" s="68"/>
      <c r="AJ94" s="68"/>
      <c r="AK94" s="68"/>
      <c r="AL94" s="68" t="str">
        <f>IF(VLOOKUP($AK$1,選択肢!$A:$Z,AL99,FALSE)=0,"-",VLOOKUP($AK$1,選択肢!$A:$Z,AL99,FALSE))</f>
        <v>就労支援員</v>
      </c>
      <c r="AM94" s="68"/>
      <c r="AN94" s="5"/>
    </row>
    <row r="95" spans="1:43" ht="18" customHeight="1">
      <c r="A95" s="5"/>
      <c r="B95" s="15"/>
      <c r="C95" s="42" t="s">
        <v>79</v>
      </c>
      <c r="D95" s="42" t="s">
        <v>80</v>
      </c>
      <c r="E95" s="43" t="s">
        <v>79</v>
      </c>
      <c r="F95" s="69" t="s">
        <v>80</v>
      </c>
      <c r="G95" s="69"/>
      <c r="H95" s="69"/>
      <c r="I95" s="58" t="s">
        <v>79</v>
      </c>
      <c r="J95" s="59"/>
      <c r="K95" s="60"/>
      <c r="L95" s="58" t="s">
        <v>80</v>
      </c>
      <c r="M95" s="59"/>
      <c r="N95" s="60"/>
      <c r="O95" s="58" t="s">
        <v>79</v>
      </c>
      <c r="P95" s="59"/>
      <c r="Q95" s="60"/>
      <c r="R95" s="58" t="s">
        <v>80</v>
      </c>
      <c r="S95" s="59"/>
      <c r="T95" s="60"/>
      <c r="U95" s="58" t="s">
        <v>79</v>
      </c>
      <c r="V95" s="59"/>
      <c r="W95" s="60"/>
      <c r="X95" s="58" t="s">
        <v>80</v>
      </c>
      <c r="Y95" s="59"/>
      <c r="Z95" s="60"/>
      <c r="AA95" s="58" t="s">
        <v>79</v>
      </c>
      <c r="AB95" s="59"/>
      <c r="AC95" s="60"/>
      <c r="AD95" s="58" t="s">
        <v>80</v>
      </c>
      <c r="AE95" s="59"/>
      <c r="AF95" s="60"/>
      <c r="AG95" s="58" t="s">
        <v>79</v>
      </c>
      <c r="AH95" s="59"/>
      <c r="AI95" s="60"/>
      <c r="AJ95" s="58" t="s">
        <v>80</v>
      </c>
      <c r="AK95" s="60"/>
      <c r="AL95" s="43" t="s">
        <v>81</v>
      </c>
      <c r="AM95" s="43" t="s">
        <v>82</v>
      </c>
      <c r="AN95" s="5"/>
    </row>
    <row r="96" spans="1:43" ht="18" customHeight="1">
      <c r="A96" s="5"/>
      <c r="B96" s="44" t="s">
        <v>83</v>
      </c>
      <c r="C96" s="43">
        <f>COUNTIFS($B$11:$B$30,C$94,$C$11:$C$30,"A",$E$11:$E$30,"*")</f>
        <v>1</v>
      </c>
      <c r="D96" s="43">
        <f>COUNTIFS($B$11:$B$30,C$94,$C$11:$C$30,"B",$E$11:$E$30,"*")</f>
        <v>0</v>
      </c>
      <c r="E96" s="43">
        <f>COUNTIFS($B$11:$B$30,E$94,$C$11:$C$30,"A",$E$11:$E$30,"*")</f>
        <v>0</v>
      </c>
      <c r="F96" s="58">
        <f>COUNTIFS($B$11:$B$30,E$94,$C$11:$C$30,"B",$E$11:$E$30,"*")</f>
        <v>1</v>
      </c>
      <c r="G96" s="59"/>
      <c r="H96" s="60"/>
      <c r="I96" s="58">
        <f>COUNTIFS($B$11:$B$30,I$94,$C$11:$C$30,"A",$E$11:$E$30,"*")</f>
        <v>0</v>
      </c>
      <c r="J96" s="59"/>
      <c r="K96" s="60"/>
      <c r="L96" s="58">
        <f>COUNTIFS($B$11:$B$30,I$94,$C$11:$C$30,"B",$E$11:$E$30,"*")</f>
        <v>0</v>
      </c>
      <c r="M96" s="59"/>
      <c r="N96" s="60"/>
      <c r="O96" s="58">
        <f>COUNTIFS($B$11:$B$30,O$94,$C$11:$C$30,"A",$E$11:$E$30,"*")</f>
        <v>1</v>
      </c>
      <c r="P96" s="59"/>
      <c r="Q96" s="60"/>
      <c r="R96" s="58">
        <f>COUNTIFS($B$11:$B$30,O$94,$C$11:$C$30,"B",$E$11:$E$30,"*")</f>
        <v>0</v>
      </c>
      <c r="S96" s="59"/>
      <c r="T96" s="60"/>
      <c r="U96" s="58">
        <f>COUNTIFS($B$11:$B$30,U$94,$C$11:$C$30,"A",$E$11:$E$30,"*")</f>
        <v>0</v>
      </c>
      <c r="V96" s="59"/>
      <c r="W96" s="60"/>
      <c r="X96" s="58">
        <f>COUNTIFS($B$11:$B$30,U$94,$C$11:$C$30,"B",$E$11:$E$30,"*")</f>
        <v>0</v>
      </c>
      <c r="Y96" s="59"/>
      <c r="Z96" s="60"/>
      <c r="AA96" s="58">
        <f>COUNTIFS($B$11:$B$30,AA$94,$C$11:$C$30,"A",$E$11:$E$30,"*")</f>
        <v>0</v>
      </c>
      <c r="AB96" s="59"/>
      <c r="AC96" s="60"/>
      <c r="AD96" s="58">
        <f>COUNTIFS($B$11:$B$30,AA$94,$C$11:$C$30,"B",$E$11:$E$30,"*")</f>
        <v>0</v>
      </c>
      <c r="AE96" s="59"/>
      <c r="AF96" s="60"/>
      <c r="AG96" s="58">
        <f>COUNTIFS($B$11:$B$30,AG$94,$C$11:$C$30,"A",$E$11:$E$30,"*")</f>
        <v>0</v>
      </c>
      <c r="AH96" s="59"/>
      <c r="AI96" s="60"/>
      <c r="AJ96" s="58">
        <f>COUNTIFS($B$11:$B$30,AG$94,$C$11:$C$30,"B",$E$11:$E$30,"*")</f>
        <v>0</v>
      </c>
      <c r="AK96" s="60"/>
      <c r="AL96" s="43">
        <f>COUNTIFS($B$11:$B$30,AL$94,$C$11:$C$30,"A",$E$11:$E$30,"*")</f>
        <v>0</v>
      </c>
      <c r="AM96" s="43">
        <f>COUNTIFS($B$11:$B$30,AL$94,$C$11:$C$30,"B",$E$11:$E$30,"*")</f>
        <v>0</v>
      </c>
      <c r="AN96" s="5"/>
    </row>
    <row r="97" spans="1:40" ht="18" customHeight="1">
      <c r="A97" s="5"/>
      <c r="B97" s="35" t="s">
        <v>84</v>
      </c>
      <c r="C97" s="43">
        <f>COUNTIFS($B$11:$B$30,C$94,$C$11:$C$30,"C",$E$11:$E$30,"*")</f>
        <v>0</v>
      </c>
      <c r="D97" s="43">
        <f>COUNTIFS($B$11:$B$30,C$94,$C$11:$C$30,"D",$E$11:$E$30,"*")</f>
        <v>0</v>
      </c>
      <c r="E97" s="43">
        <f>COUNTIFS($B$11:$B$30,E$94,$C$11:$C$30,"C",$E$11:$E$30,"*")</f>
        <v>1</v>
      </c>
      <c r="F97" s="58">
        <f>COUNTIFS($B$11:$B$30,E$94,$C$11:$C$30,"D",$E$11:$E$30,"*")</f>
        <v>0</v>
      </c>
      <c r="G97" s="59"/>
      <c r="H97" s="60"/>
      <c r="I97" s="58">
        <f>COUNTIFS($B$11:$B$30,I$94,$C$11:$C$30,"C",$E$11:$E$30,"*")</f>
        <v>0</v>
      </c>
      <c r="J97" s="59"/>
      <c r="K97" s="60"/>
      <c r="L97" s="58">
        <f>COUNTIFS($B$11:$B$30,I$94,$C$11:$C$30,"D",$E$11:$E$30,"*")</f>
        <v>1</v>
      </c>
      <c r="M97" s="59"/>
      <c r="N97" s="60"/>
      <c r="O97" s="58">
        <f>COUNTIFS($B$11:$B$30,O$94,$C$11:$C$30,"C",$E$11:$E$30,"*")</f>
        <v>0</v>
      </c>
      <c r="P97" s="59"/>
      <c r="Q97" s="60"/>
      <c r="R97" s="58">
        <f>COUNTIFS($B$11:$B$30,O$94,$C$11:$C$30,"D",$E$11:$E$30,"*")</f>
        <v>0</v>
      </c>
      <c r="S97" s="59"/>
      <c r="T97" s="60"/>
      <c r="U97" s="58">
        <f>COUNTIFS($B$11:$B$30,U$94,$C$11:$C$30,"C",$E$11:$E$30,"*")</f>
        <v>0</v>
      </c>
      <c r="V97" s="59"/>
      <c r="W97" s="60"/>
      <c r="X97" s="58">
        <f>COUNTIFS($B$11:$B$30,U$94,$C$11:$C$30,"D",$E$11:$E$30,"*")</f>
        <v>0</v>
      </c>
      <c r="Y97" s="59"/>
      <c r="Z97" s="60"/>
      <c r="AA97" s="58">
        <f>COUNTIFS($B$11:$B$30,AA$94,$C$11:$C$30,"C",$E$11:$E$30,"*")</f>
        <v>0</v>
      </c>
      <c r="AB97" s="59"/>
      <c r="AC97" s="60"/>
      <c r="AD97" s="58">
        <f>COUNTIFS($B$11:$B$30,AA$94,$C$11:$C$30,"D",$E$11:$E$30,"*")</f>
        <v>0</v>
      </c>
      <c r="AE97" s="59"/>
      <c r="AF97" s="60"/>
      <c r="AG97" s="58">
        <f>COUNTIFS($B$11:$B$30,AG$94,$C$11:$C$30,"C",$E$11:$E$30,"*")</f>
        <v>0</v>
      </c>
      <c r="AH97" s="59"/>
      <c r="AI97" s="60"/>
      <c r="AJ97" s="58">
        <f>COUNTIFS($B$11:$B$30,AG$94,$C$11:$C$30,"D",$E$11:$E$30,"*")</f>
        <v>0</v>
      </c>
      <c r="AK97" s="60"/>
      <c r="AL97" s="43">
        <f>COUNTIFS($B$11:$B$30,AL$94,$C$11:$C$30,"C",$E$11:$E$30,"*")</f>
        <v>0</v>
      </c>
      <c r="AM97" s="43">
        <f>COUNTIFS($B$11:$B$30,AL$94,$C$11:$C$30,"D",$E$11:$E$30,"*")</f>
        <v>0</v>
      </c>
      <c r="AN97" s="5"/>
    </row>
    <row r="98" spans="1:40" ht="24.8" customHeight="1">
      <c r="A98" s="5"/>
      <c r="B98" s="35" t="s">
        <v>85</v>
      </c>
      <c r="C98" s="61">
        <f>IF($AK$3="４週",SUMIFS($AK$11:$AK$30,$B$11:$B$30,C94)/4/$AH$5,IF(OR($AK$3="変形労働時間制１月単位（暦月）",$AK$3="変形労働時間制１年単位（暦月）"),SUMIFS($AK$11:$AK$30,$B$11:$B$30,C94)/$AL$5,"記載する期間を選択してください"))</f>
        <v>0</v>
      </c>
      <c r="D98" s="62"/>
      <c r="E98" s="63">
        <f>IF($AK$3="４週",SUMIFS($AK$11:$AK$30,$B$11:$B$30,E94)/4/$AH$5,IF(OR($AK$3="変形労働時間制１月単位（暦月）",$AK$3="変形労働時間制１年単位（暦月）"),SUMIFS($AK$11:$AK$30,$B$11:$B$30,E94)/$AL$5,"記載する期間を選択してください"))</f>
        <v>0</v>
      </c>
      <c r="F98" s="64"/>
      <c r="G98" s="64"/>
      <c r="H98" s="65"/>
      <c r="I98" s="61">
        <f>IF($AK$3="４週",SUMIFS($AK$11:$AK$30,$B$11:$B$30,I94)/4/$AH$5,IF(OR($AK$3="変形労働時間制１月単位（暦月）",$AK$3="変形労働時間制１年単位（暦月）"),SUMIFS($AK$11:$AK$30,$B$11:$B$30,I94)/$AL$5,"記載する期間を選択してください"))</f>
        <v>0</v>
      </c>
      <c r="J98" s="67"/>
      <c r="K98" s="67"/>
      <c r="L98" s="67"/>
      <c r="M98" s="67"/>
      <c r="N98" s="62"/>
      <c r="O98" s="61">
        <f>IF($AK$3="４週",SUMIFS($AK$11:$AK$30,$B$11:$B$30,O94)/4/$AH$5,IF(OR($AK$3="変形労働時間制１月単位（暦月）",$AK$3="変形労働時間制１年単位（暦月）"),SUMIFS($AK$11:$AK$30,$B$11:$B$30,O94)/$AL$5,"記載する期間を選択してください"))</f>
        <v>0</v>
      </c>
      <c r="P98" s="67"/>
      <c r="Q98" s="67"/>
      <c r="R98" s="67"/>
      <c r="S98" s="67"/>
      <c r="T98" s="62"/>
      <c r="U98" s="61">
        <f>IF($AK$3="４週",SUMIFS($AK$11:$AK$30,$B$11:$B$30,U94)/4/$AH$5,IF(OR($AK$3="変形労働時間制１月単位（暦月）",$AK$3="変形労働時間制１年単位（暦月）"),SUMIFS($AK$11:$AK$30,$B$11:$B$30,U94)/$AL$5,"記載する期間を選択してください"))</f>
        <v>0</v>
      </c>
      <c r="V98" s="67"/>
      <c r="W98" s="67"/>
      <c r="X98" s="67"/>
      <c r="Y98" s="67"/>
      <c r="Z98" s="62"/>
      <c r="AA98" s="61">
        <f>IF($AK$3="４週",SUMIFS($AK$11:$AK$30,$B$11:$B$30,AA94)/4/$AH$5,IF(OR($AK$3="変形労働時間制１月単位（暦月）",$AK$3="変形労働時間制１年単位（暦月）"),SUMIFS($AK$11:$AK$30,$B$11:$B$30,AA94)/$AL$5,"記載する期間を選択してください"))</f>
        <v>0</v>
      </c>
      <c r="AB98" s="67"/>
      <c r="AC98" s="67"/>
      <c r="AD98" s="67"/>
      <c r="AE98" s="67"/>
      <c r="AF98" s="62"/>
      <c r="AG98" s="61">
        <f>IF($AK$3="４週",SUMIFS($AK$11:$AK$30,$B$11:$B$30,AG94)/4/$AH$5,IF(OR($AK$3="変形労働時間制１月単位（暦月）",$AK$3="変形労働時間制１年単位（暦月）"),SUMIFS($AK$11:$AK$30,$B$11:$B$30,AG94)/$AL$5,"記載する期間を選択してください"))</f>
        <v>0</v>
      </c>
      <c r="AH98" s="67"/>
      <c r="AI98" s="67"/>
      <c r="AJ98" s="67"/>
      <c r="AK98" s="62"/>
      <c r="AL98" s="61">
        <f>IF($AK$3="４週",SUMIFS($AK$11:$AK$30,$B$11:$B$30,AL94)/4/$AH$5,IF(OR($AK$3="変形労働時間制１月単位（暦月）",$AK$3="変形労働時間制１年単位（暦月）"),SUMIFS($AK$11:$AK$30,$B$11:$B$30,AL94)/$AL$5,"記載する期間を選択してください"))</f>
        <v>0</v>
      </c>
      <c r="AM98" s="62"/>
      <c r="AN98" s="5"/>
    </row>
    <row r="99" spans="1:40" ht="4.5999999999999996" customHeight="1">
      <c r="A99" s="5"/>
      <c r="B99" s="8"/>
      <c r="C99" s="45">
        <v>2</v>
      </c>
      <c r="D99" s="45"/>
      <c r="E99" s="45">
        <v>3</v>
      </c>
      <c r="F99" s="45"/>
      <c r="G99" s="45"/>
      <c r="H99" s="45"/>
      <c r="I99" s="45">
        <v>4</v>
      </c>
      <c r="J99" s="45"/>
      <c r="K99" s="45"/>
      <c r="L99" s="45"/>
      <c r="M99" s="45"/>
      <c r="N99" s="45"/>
      <c r="O99" s="45">
        <v>5</v>
      </c>
      <c r="P99" s="45"/>
      <c r="Q99" s="45"/>
      <c r="R99" s="45"/>
      <c r="S99" s="45"/>
      <c r="T99" s="45"/>
      <c r="U99" s="45">
        <v>6</v>
      </c>
      <c r="V99" s="45"/>
      <c r="W99" s="45"/>
      <c r="X99" s="45"/>
      <c r="Y99" s="45"/>
      <c r="Z99" s="45"/>
      <c r="AA99" s="45">
        <v>7</v>
      </c>
      <c r="AB99" s="45"/>
      <c r="AC99" s="45"/>
      <c r="AD99" s="45"/>
      <c r="AE99" s="45"/>
      <c r="AF99" s="45"/>
      <c r="AG99" s="45">
        <v>8</v>
      </c>
      <c r="AH99" s="45"/>
      <c r="AI99" s="45"/>
      <c r="AJ99" s="45"/>
      <c r="AK99" s="45"/>
      <c r="AL99" s="45">
        <v>9</v>
      </c>
      <c r="AM99" s="46"/>
      <c r="AN99" s="5"/>
    </row>
    <row r="100" spans="1:40" ht="19.55" customHeight="1">
      <c r="A100" s="5"/>
      <c r="B100" s="15"/>
      <c r="C100" s="68" t="str">
        <f>IF(VLOOKUP($AK$1,選択肢!$A:$Z,C105,FALSE)=0,"-",VLOOKUP($AK$1,選択肢!$A:$Z,C105,FALSE))</f>
        <v>職業指導員</v>
      </c>
      <c r="D100" s="68"/>
      <c r="E100" s="68" t="str">
        <f>IF(VLOOKUP($AK$1,選択肢!$A:$Z,E105,FALSE)=0,"-",VLOOKUP($AK$1,選択肢!$A:$Z,E105,FALSE))</f>
        <v>生活支援員</v>
      </c>
      <c r="F100" s="68"/>
      <c r="G100" s="68"/>
      <c r="H100" s="68"/>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6"/>
      <c r="AN100" s="5"/>
    </row>
    <row r="101" spans="1:40" ht="19.55" customHeight="1">
      <c r="A101" s="5"/>
      <c r="B101" s="15"/>
      <c r="C101" s="43" t="s">
        <v>79</v>
      </c>
      <c r="D101" s="43" t="s">
        <v>80</v>
      </c>
      <c r="E101" s="43" t="s">
        <v>79</v>
      </c>
      <c r="F101" s="69" t="s">
        <v>80</v>
      </c>
      <c r="G101" s="69"/>
      <c r="H101" s="69"/>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6"/>
      <c r="AN101" s="5"/>
    </row>
    <row r="102" spans="1:40" ht="19.55" customHeight="1">
      <c r="A102" s="5"/>
      <c r="B102" s="44" t="s">
        <v>83</v>
      </c>
      <c r="C102" s="43">
        <f>COUNTIFS($B$11:$B$30,C$100,$C$11:$C$30,"A",$E$11:$E$30,"*")</f>
        <v>0</v>
      </c>
      <c r="D102" s="43">
        <f>COUNTIFS($B$11:$B$30,C$100,$C$11:$C$30,"B",$E$11:$E$30,"*")</f>
        <v>0</v>
      </c>
      <c r="E102" s="43">
        <f>COUNTIFS($B$11:$B$30,E$100,$C$11:$C$30,"A",$E$11:$E$30,"*")</f>
        <v>0</v>
      </c>
      <c r="F102" s="58">
        <f>COUNTIFS($B$11:$B$30,E$100,$C$11:$C$30,"B",$E$11:$E$30,"*")</f>
        <v>0</v>
      </c>
      <c r="G102" s="59"/>
      <c r="H102" s="60"/>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6"/>
      <c r="AN102" s="5"/>
    </row>
    <row r="103" spans="1:40" ht="19.55" customHeight="1">
      <c r="A103" s="5"/>
      <c r="B103" s="35" t="s">
        <v>84</v>
      </c>
      <c r="C103" s="43">
        <f>COUNTIFS($B$11:$B$30,C$100,$C$11:$C$30,"C",$E$11:$E$30,"*")</f>
        <v>0</v>
      </c>
      <c r="D103" s="43">
        <f>COUNTIFS($B$11:$B$30,C$100,$C$11:$C$30,"D",$E$11:$E$30,"*")</f>
        <v>0</v>
      </c>
      <c r="E103" s="43">
        <f>COUNTIFS($B$11:$B$30,E$100,$C$11:$C$30,"C",$E$11:$E$30,"*")</f>
        <v>0</v>
      </c>
      <c r="F103" s="58">
        <f>COUNTIFS($B$11:$B$30,E$100,$C$11:$C$30,"D",$E$11:$E$30,"*")</f>
        <v>0</v>
      </c>
      <c r="G103" s="59"/>
      <c r="H103" s="60"/>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6"/>
      <c r="AN103" s="5"/>
    </row>
    <row r="104" spans="1:40" ht="19.55" customHeight="1">
      <c r="A104" s="5"/>
      <c r="B104" s="35" t="s">
        <v>85</v>
      </c>
      <c r="C104" s="61">
        <f>IF($AK$3="４週",SUMIFS($AK$11:$AK$30,$B$11:$B$30,C100)/4/$AH$5,IF(OR($AK$3="変形労働時間制１月単位（暦月）",$AK$3="変形労働時間制１年単位（暦月）"),SUMIFS($AK$11:$AK$30,$B$11:$B$30,C100)/$AL$5,"記載する期間を選択してください"))</f>
        <v>0</v>
      </c>
      <c r="D104" s="62"/>
      <c r="E104" s="63">
        <f>IF($AK$3="４週",SUMIFS($AK$11:$AK$30,$B$11:$B$30,E100)/4/$AH$5,IF(OR($AK$3="変形労働時間制１月単位（暦月）",$AK$3="変形労働時間制１年単位（暦月）"),SUMIFS($AK$11:$AK$30,$B$11:$B$30,E100)/$AL$5,"記載する期間を選択してください"))</f>
        <v>0</v>
      </c>
      <c r="F104" s="64"/>
      <c r="G104" s="64"/>
      <c r="H104" s="6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6"/>
      <c r="AN104" s="5"/>
    </row>
    <row r="105" spans="1:40" ht="3.05" customHeight="1">
      <c r="A105" s="5"/>
      <c r="B105" s="8"/>
      <c r="C105" s="45">
        <v>10</v>
      </c>
      <c r="D105" s="45"/>
      <c r="E105" s="45">
        <f>C105+1</f>
        <v>11</v>
      </c>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6"/>
      <c r="AN105" s="5"/>
    </row>
    <row r="106" spans="1:40" ht="14.95" customHeight="1">
      <c r="A106" s="30" t="s">
        <v>86</v>
      </c>
      <c r="B106" s="47"/>
      <c r="C106" s="48"/>
      <c r="D106" s="48"/>
      <c r="E106" s="48"/>
      <c r="F106" s="49"/>
      <c r="G106" s="48"/>
      <c r="H106" s="45"/>
      <c r="I106" s="45"/>
      <c r="J106" s="45"/>
      <c r="K106" s="45"/>
      <c r="L106" s="45"/>
      <c r="M106" s="45"/>
      <c r="N106" s="45"/>
      <c r="O106" s="45"/>
      <c r="P106" s="45"/>
      <c r="Q106" s="45"/>
      <c r="R106" s="45">
        <v>6</v>
      </c>
      <c r="S106" s="45"/>
      <c r="T106" s="45"/>
      <c r="U106" s="45"/>
      <c r="V106" s="45"/>
      <c r="W106" s="45"/>
      <c r="X106" s="45">
        <v>7</v>
      </c>
      <c r="Y106" s="45"/>
      <c r="Z106" s="45"/>
      <c r="AA106" s="45"/>
      <c r="AB106" s="45"/>
      <c r="AC106" s="45"/>
      <c r="AD106" s="45">
        <v>8</v>
      </c>
      <c r="AE106" s="45"/>
      <c r="AF106" s="45"/>
      <c r="AG106" s="50"/>
      <c r="AH106" s="50"/>
      <c r="AI106" s="50"/>
      <c r="AJ106" s="50">
        <v>9</v>
      </c>
      <c r="AK106" s="51"/>
      <c r="AL106" s="51"/>
      <c r="AM106" s="5"/>
    </row>
    <row r="107" spans="1:40" s="30" customFormat="1" ht="14.95" customHeight="1">
      <c r="A107" s="30" t="s">
        <v>87</v>
      </c>
      <c r="B107" s="32"/>
      <c r="C107" s="32"/>
      <c r="D107" s="32"/>
      <c r="E107" s="32"/>
      <c r="F107" s="32"/>
      <c r="G107" s="32"/>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row>
    <row r="108" spans="1:40" s="30" customFormat="1" ht="14.95" customHeight="1">
      <c r="A108" s="30" t="s">
        <v>88</v>
      </c>
      <c r="B108" s="32"/>
      <c r="C108" s="32"/>
      <c r="D108" s="32"/>
      <c r="E108" s="32"/>
      <c r="F108" s="32"/>
      <c r="G108" s="32"/>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row>
    <row r="109" spans="1:40" s="30" customFormat="1" ht="14.95" customHeight="1">
      <c r="A109" s="30" t="s">
        <v>89</v>
      </c>
      <c r="B109" s="32"/>
      <c r="C109" s="32"/>
      <c r="D109" s="32"/>
      <c r="E109" s="32"/>
      <c r="F109" s="32"/>
      <c r="G109" s="32"/>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row>
    <row r="110" spans="1:40" s="30" customFormat="1" ht="14.95" customHeight="1">
      <c r="A110" s="30" t="s">
        <v>90</v>
      </c>
      <c r="B110" s="32"/>
      <c r="C110" s="32"/>
      <c r="D110" s="32"/>
      <c r="E110" s="32"/>
      <c r="F110" s="32"/>
      <c r="G110" s="32"/>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row>
    <row r="111" spans="1:40" ht="14.95" customHeight="1">
      <c r="A111" s="30" t="s">
        <v>91</v>
      </c>
      <c r="B111" s="52"/>
      <c r="C111" s="30"/>
      <c r="D111" s="30"/>
      <c r="E111" s="30"/>
      <c r="F111" s="30"/>
      <c r="G111" s="30"/>
    </row>
    <row r="112" spans="1:40" ht="14.95" customHeight="1">
      <c r="A112" s="30" t="s">
        <v>92</v>
      </c>
      <c r="B112" s="52"/>
      <c r="C112" s="30"/>
      <c r="D112" s="30"/>
      <c r="E112" s="30"/>
      <c r="F112" s="30"/>
      <c r="G112" s="30"/>
    </row>
    <row r="113" spans="1:7" ht="14.95" customHeight="1">
      <c r="A113" s="30"/>
      <c r="B113" s="44" t="s">
        <v>93</v>
      </c>
      <c r="C113" s="66" t="s">
        <v>94</v>
      </c>
      <c r="D113" s="66"/>
      <c r="E113" s="66"/>
      <c r="F113" s="30"/>
      <c r="G113" s="30"/>
    </row>
    <row r="114" spans="1:7" ht="14.95" customHeight="1">
      <c r="A114" s="30"/>
      <c r="B114" s="53" t="s">
        <v>28</v>
      </c>
      <c r="C114" s="57" t="s">
        <v>95</v>
      </c>
      <c r="D114" s="57"/>
      <c r="E114" s="57"/>
      <c r="F114" s="30"/>
      <c r="G114" s="30"/>
    </row>
    <row r="115" spans="1:7" ht="14.95" customHeight="1">
      <c r="A115" s="30"/>
      <c r="B115" s="53" t="s">
        <v>30</v>
      </c>
      <c r="C115" s="57" t="s">
        <v>96</v>
      </c>
      <c r="D115" s="57"/>
      <c r="E115" s="57"/>
      <c r="F115" s="30"/>
      <c r="G115" s="30"/>
    </row>
    <row r="116" spans="1:7" ht="14.95" customHeight="1">
      <c r="A116" s="30"/>
      <c r="B116" s="53" t="s">
        <v>31</v>
      </c>
      <c r="C116" s="57" t="s">
        <v>97</v>
      </c>
      <c r="D116" s="57"/>
      <c r="E116" s="57"/>
      <c r="F116" s="30"/>
      <c r="G116" s="30"/>
    </row>
    <row r="117" spans="1:7" ht="14.95" customHeight="1">
      <c r="A117" s="30"/>
      <c r="B117" s="53" t="s">
        <v>33</v>
      </c>
      <c r="C117" s="57" t="s">
        <v>98</v>
      </c>
      <c r="D117" s="57"/>
      <c r="E117" s="57"/>
      <c r="F117" s="30"/>
      <c r="G117" s="30"/>
    </row>
    <row r="118" spans="1:7" ht="14.95" customHeight="1">
      <c r="A118" s="30"/>
      <c r="B118" s="30" t="s">
        <v>99</v>
      </c>
      <c r="C118" s="30"/>
      <c r="D118" s="30"/>
      <c r="E118" s="30"/>
      <c r="F118" s="30"/>
      <c r="G118" s="30"/>
    </row>
    <row r="119" spans="1:7" ht="14.95" customHeight="1">
      <c r="A119" s="30"/>
      <c r="B119" s="30" t="s">
        <v>100</v>
      </c>
      <c r="C119" s="30"/>
      <c r="D119" s="30"/>
      <c r="E119" s="30"/>
      <c r="F119" s="30"/>
      <c r="G119" s="30"/>
    </row>
    <row r="120" spans="1:7" ht="14.95" customHeight="1">
      <c r="A120" s="30"/>
      <c r="B120" s="30" t="s">
        <v>101</v>
      </c>
      <c r="C120" s="30"/>
      <c r="D120" s="30"/>
      <c r="E120" s="30"/>
      <c r="F120" s="30"/>
      <c r="G120" s="30"/>
    </row>
    <row r="121" spans="1:7" ht="14.95" customHeight="1">
      <c r="A121" s="30" t="s">
        <v>102</v>
      </c>
      <c r="B121" s="52"/>
      <c r="C121" s="30"/>
      <c r="D121" s="30"/>
      <c r="E121" s="30"/>
      <c r="F121" s="30"/>
      <c r="G121" s="30"/>
    </row>
    <row r="122" spans="1:7" ht="14.95" customHeight="1">
      <c r="A122" s="30" t="s">
        <v>103</v>
      </c>
      <c r="B122" s="52"/>
      <c r="C122" s="30"/>
      <c r="D122" s="30"/>
      <c r="E122" s="30"/>
      <c r="F122" s="30"/>
      <c r="G122" s="30"/>
    </row>
    <row r="123" spans="1:7" ht="14.95" customHeight="1">
      <c r="A123" s="30" t="s">
        <v>104</v>
      </c>
      <c r="B123" s="52"/>
      <c r="C123" s="30"/>
      <c r="D123" s="30"/>
      <c r="E123" s="30"/>
      <c r="F123" s="30"/>
      <c r="G123" s="30"/>
    </row>
    <row r="124" spans="1:7" ht="14.95" customHeight="1">
      <c r="A124" s="30" t="s">
        <v>105</v>
      </c>
      <c r="B124" s="52"/>
      <c r="C124" s="30"/>
      <c r="D124" s="30"/>
      <c r="E124" s="30"/>
      <c r="F124" s="30"/>
      <c r="G124" s="30"/>
    </row>
    <row r="125" spans="1:7" ht="14.95" customHeight="1">
      <c r="A125" s="30" t="s">
        <v>106</v>
      </c>
      <c r="B125" s="52"/>
      <c r="C125" s="30"/>
      <c r="D125" s="30"/>
      <c r="E125" s="30"/>
      <c r="F125" s="30"/>
      <c r="G125" s="30"/>
    </row>
    <row r="126" spans="1:7" ht="14.95" customHeight="1">
      <c r="A126" s="30" t="s">
        <v>107</v>
      </c>
      <c r="B126" s="52"/>
      <c r="C126" s="30"/>
      <c r="D126" s="30"/>
      <c r="E126" s="30"/>
      <c r="F126" s="30"/>
      <c r="G126" s="30"/>
    </row>
    <row r="127" spans="1:7" ht="14.95" customHeight="1">
      <c r="A127" s="30"/>
      <c r="B127" s="30" t="s">
        <v>108</v>
      </c>
      <c r="C127" s="30"/>
      <c r="D127" s="30"/>
      <c r="E127" s="30"/>
      <c r="F127" s="30"/>
      <c r="G127" s="30"/>
    </row>
    <row r="128" spans="1:7" ht="14.95" customHeight="1">
      <c r="A128" s="30"/>
      <c r="B128" s="30" t="s">
        <v>109</v>
      </c>
      <c r="C128" s="30"/>
      <c r="D128" s="30"/>
      <c r="E128" s="30"/>
      <c r="F128" s="30"/>
      <c r="G128" s="30"/>
    </row>
    <row r="129" spans="1:7" ht="14.95" customHeight="1">
      <c r="A129" s="30" t="s">
        <v>110</v>
      </c>
      <c r="B129" s="52"/>
      <c r="C129" s="30"/>
      <c r="D129" s="30"/>
      <c r="E129" s="30"/>
      <c r="F129" s="30"/>
      <c r="G129" s="30"/>
    </row>
    <row r="130" spans="1:7" ht="14.95" customHeight="1">
      <c r="A130" s="30" t="s">
        <v>111</v>
      </c>
      <c r="B130" s="52"/>
      <c r="C130" s="30"/>
      <c r="D130" s="30"/>
      <c r="E130" s="30"/>
      <c r="F130" s="30"/>
      <c r="G130" s="30"/>
    </row>
    <row r="131" spans="1:7" ht="14.95" customHeight="1">
      <c r="A131" s="30" t="s">
        <v>112</v>
      </c>
      <c r="B131" s="52"/>
      <c r="C131" s="30"/>
      <c r="D131" s="30"/>
      <c r="E131" s="30"/>
      <c r="F131" s="30"/>
      <c r="G131" s="30"/>
    </row>
    <row r="132" spans="1:7" ht="14.95" customHeight="1">
      <c r="A132" s="30" t="s">
        <v>113</v>
      </c>
      <c r="B132" s="52"/>
      <c r="C132" s="30"/>
      <c r="D132" s="30"/>
      <c r="E132" s="30"/>
      <c r="F132" s="30"/>
      <c r="G132" s="30"/>
    </row>
    <row r="133" spans="1:7" ht="14.95" customHeight="1">
      <c r="A133" s="30" t="s">
        <v>114</v>
      </c>
      <c r="B133" s="52"/>
      <c r="C133" s="30"/>
      <c r="D133" s="30"/>
      <c r="E133" s="30"/>
      <c r="F133" s="30"/>
      <c r="G133" s="30"/>
    </row>
    <row r="134" spans="1:7" ht="14.95" customHeight="1">
      <c r="A134" s="30" t="s">
        <v>115</v>
      </c>
      <c r="B134" s="52"/>
      <c r="C134" s="30"/>
      <c r="D134" s="30"/>
      <c r="E134" s="30"/>
      <c r="F134" s="30"/>
      <c r="G134" s="30"/>
    </row>
    <row r="135" spans="1:7" ht="14.95" customHeight="1">
      <c r="A135" s="30" t="s">
        <v>116</v>
      </c>
      <c r="B135" s="52"/>
      <c r="C135" s="30"/>
      <c r="D135" s="30"/>
      <c r="E135" s="30"/>
      <c r="F135" s="30"/>
      <c r="G135" s="30"/>
    </row>
    <row r="136" spans="1:7" ht="14.95" customHeight="1">
      <c r="A136" s="30" t="s">
        <v>117</v>
      </c>
      <c r="B136" s="52"/>
      <c r="C136" s="30"/>
      <c r="D136" s="30"/>
      <c r="E136" s="30"/>
      <c r="F136" s="30"/>
      <c r="G136" s="30"/>
    </row>
  </sheetData>
  <mergeCells count="290">
    <mergeCell ref="B3:C3"/>
    <mergeCell ref="D3:G3"/>
    <mergeCell ref="AK3:AN3"/>
    <mergeCell ref="B4:B5"/>
    <mergeCell ref="D4:G4"/>
    <mergeCell ref="AK4:AN4"/>
    <mergeCell ref="D5:G5"/>
    <mergeCell ref="AH5:AJ5"/>
    <mergeCell ref="AK1:AN1"/>
    <mergeCell ref="M2:P2"/>
    <mergeCell ref="Q2:R2"/>
    <mergeCell ref="S2:T2"/>
    <mergeCell ref="U2:V2"/>
    <mergeCell ref="AK2:AN2"/>
    <mergeCell ref="F8:L8"/>
    <mergeCell ref="M8:S8"/>
    <mergeCell ref="T8:Z8"/>
    <mergeCell ref="AA8:AG8"/>
    <mergeCell ref="AH8:AJ8"/>
    <mergeCell ref="A7:A10"/>
    <mergeCell ref="B7:B8"/>
    <mergeCell ref="C7:C10"/>
    <mergeCell ref="D7:D10"/>
    <mergeCell ref="E7:E10"/>
    <mergeCell ref="F7:AJ7"/>
    <mergeCell ref="B9:B10"/>
    <mergeCell ref="AM11:AN11"/>
    <mergeCell ref="AM12:AN12"/>
    <mergeCell ref="AM13:AN13"/>
    <mergeCell ref="AM14:AN14"/>
    <mergeCell ref="AM15:AN15"/>
    <mergeCell ref="AM16:AN16"/>
    <mergeCell ref="AK7:AK10"/>
    <mergeCell ref="AL7:AL10"/>
    <mergeCell ref="AM7:AN10"/>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29:AN29"/>
    <mergeCell ref="AM30:AN30"/>
    <mergeCell ref="A31:E31"/>
    <mergeCell ref="AM31:AN32"/>
    <mergeCell ref="A32:E32"/>
    <mergeCell ref="A35:A38"/>
    <mergeCell ref="B35:B36"/>
    <mergeCell ref="C35:C38"/>
    <mergeCell ref="D35:D38"/>
    <mergeCell ref="E35:E38"/>
    <mergeCell ref="B37:B38"/>
    <mergeCell ref="AM38:AN38"/>
    <mergeCell ref="AM39:AN39"/>
    <mergeCell ref="AM41:AN41"/>
    <mergeCell ref="AO41:AR41"/>
    <mergeCell ref="AM42:AN42"/>
    <mergeCell ref="AO42:AR42"/>
    <mergeCell ref="F35:AJ35"/>
    <mergeCell ref="AK35:AK38"/>
    <mergeCell ref="AM35:AN35"/>
    <mergeCell ref="F36:L36"/>
    <mergeCell ref="M36:S36"/>
    <mergeCell ref="T36:Z36"/>
    <mergeCell ref="AA36:AG36"/>
    <mergeCell ref="AH36:AJ36"/>
    <mergeCell ref="AM36:AN36"/>
    <mergeCell ref="X72:AC72"/>
    <mergeCell ref="B73:C73"/>
    <mergeCell ref="D73:E73"/>
    <mergeCell ref="F73:K73"/>
    <mergeCell ref="L73:Q73"/>
    <mergeCell ref="R73:W73"/>
    <mergeCell ref="X73:AC73"/>
    <mergeCell ref="A69:E69"/>
    <mergeCell ref="B72:C72"/>
    <mergeCell ref="D72:E72"/>
    <mergeCell ref="F72:K72"/>
    <mergeCell ref="L72:Q72"/>
    <mergeCell ref="R72:W72"/>
    <mergeCell ref="AJ77:AK77"/>
    <mergeCell ref="A77:C77"/>
    <mergeCell ref="F77:H77"/>
    <mergeCell ref="I77:K77"/>
    <mergeCell ref="L77:N77"/>
    <mergeCell ref="O77:Q77"/>
    <mergeCell ref="R77:T77"/>
    <mergeCell ref="B74:C74"/>
    <mergeCell ref="D74:E74"/>
    <mergeCell ref="F74:K74"/>
    <mergeCell ref="L74:Q74"/>
    <mergeCell ref="R74:W74"/>
    <mergeCell ref="X74:AC74"/>
    <mergeCell ref="I78:K78"/>
    <mergeCell ref="L78:N78"/>
    <mergeCell ref="O78:Q78"/>
    <mergeCell ref="R78:T78"/>
    <mergeCell ref="U77:W77"/>
    <mergeCell ref="X77:Z77"/>
    <mergeCell ref="AA77:AC77"/>
    <mergeCell ref="AD77:AF77"/>
    <mergeCell ref="AG77:AI77"/>
    <mergeCell ref="A80:C80"/>
    <mergeCell ref="F80:H80"/>
    <mergeCell ref="I80:K80"/>
    <mergeCell ref="L80:N80"/>
    <mergeCell ref="O80:Q80"/>
    <mergeCell ref="R80:T80"/>
    <mergeCell ref="AL78:AL86"/>
    <mergeCell ref="AM78:AM86"/>
    <mergeCell ref="A79:C79"/>
    <mergeCell ref="F79:H79"/>
    <mergeCell ref="I79:K79"/>
    <mergeCell ref="L79:N79"/>
    <mergeCell ref="O79:Q79"/>
    <mergeCell ref="R79:T79"/>
    <mergeCell ref="U79:W79"/>
    <mergeCell ref="X79:Z79"/>
    <mergeCell ref="U78:W78"/>
    <mergeCell ref="X78:Z78"/>
    <mergeCell ref="AA78:AC78"/>
    <mergeCell ref="AD78:AF78"/>
    <mergeCell ref="AG78:AI78"/>
    <mergeCell ref="AJ78:AK78"/>
    <mergeCell ref="A78:C78"/>
    <mergeCell ref="F78:H78"/>
    <mergeCell ref="U80:W80"/>
    <mergeCell ref="X80:Z80"/>
    <mergeCell ref="AA80:AC80"/>
    <mergeCell ref="AD80:AF80"/>
    <mergeCell ref="AG80:AI80"/>
    <mergeCell ref="AJ80:AK80"/>
    <mergeCell ref="AA79:AC79"/>
    <mergeCell ref="AD79:AF79"/>
    <mergeCell ref="AG79:AI79"/>
    <mergeCell ref="AJ79:AK79"/>
    <mergeCell ref="U81:W81"/>
    <mergeCell ref="X81:Z81"/>
    <mergeCell ref="AA81:AC81"/>
    <mergeCell ref="AD81:AF81"/>
    <mergeCell ref="AG81:AI81"/>
    <mergeCell ref="AJ81:AK81"/>
    <mergeCell ref="A81:C81"/>
    <mergeCell ref="F81:H81"/>
    <mergeCell ref="I81:K81"/>
    <mergeCell ref="L81:N81"/>
    <mergeCell ref="O81:Q81"/>
    <mergeCell ref="R81:T81"/>
    <mergeCell ref="U82:W82"/>
    <mergeCell ref="X82:Z82"/>
    <mergeCell ref="AA82:AC82"/>
    <mergeCell ref="AD82:AF82"/>
    <mergeCell ref="AG82:AI82"/>
    <mergeCell ref="AJ82:AK82"/>
    <mergeCell ref="A82:C82"/>
    <mergeCell ref="F82:H82"/>
    <mergeCell ref="I82:K82"/>
    <mergeCell ref="L82:N82"/>
    <mergeCell ref="O82:Q82"/>
    <mergeCell ref="R82:T82"/>
    <mergeCell ref="U83:W83"/>
    <mergeCell ref="X83:Z83"/>
    <mergeCell ref="AA83:AC83"/>
    <mergeCell ref="AD83:AF83"/>
    <mergeCell ref="AG83:AI83"/>
    <mergeCell ref="AJ83:AK83"/>
    <mergeCell ref="A83:C83"/>
    <mergeCell ref="F83:H83"/>
    <mergeCell ref="I83:K83"/>
    <mergeCell ref="L83:N83"/>
    <mergeCell ref="O83:Q83"/>
    <mergeCell ref="R83:T83"/>
    <mergeCell ref="X84:Z84"/>
    <mergeCell ref="AA84:AC84"/>
    <mergeCell ref="AD84:AF84"/>
    <mergeCell ref="AG84:AI84"/>
    <mergeCell ref="AJ84:AK84"/>
    <mergeCell ref="B85:C85"/>
    <mergeCell ref="F85:H85"/>
    <mergeCell ref="I85:K85"/>
    <mergeCell ref="L85:N85"/>
    <mergeCell ref="O85:Q85"/>
    <mergeCell ref="F84:H84"/>
    <mergeCell ref="I84:K84"/>
    <mergeCell ref="L84:N84"/>
    <mergeCell ref="O84:Q84"/>
    <mergeCell ref="R84:T84"/>
    <mergeCell ref="U84:W84"/>
    <mergeCell ref="AJ85:AK85"/>
    <mergeCell ref="A86:C86"/>
    <mergeCell ref="F86:H86"/>
    <mergeCell ref="I86:K86"/>
    <mergeCell ref="L86:N86"/>
    <mergeCell ref="O86:Q86"/>
    <mergeCell ref="R86:T86"/>
    <mergeCell ref="U86:W86"/>
    <mergeCell ref="X86:Z86"/>
    <mergeCell ref="AA86:AC86"/>
    <mergeCell ref="R85:T85"/>
    <mergeCell ref="U85:W85"/>
    <mergeCell ref="X85:Z85"/>
    <mergeCell ref="AA85:AC85"/>
    <mergeCell ref="AD85:AF85"/>
    <mergeCell ref="AG85:AI85"/>
    <mergeCell ref="AD86:AF86"/>
    <mergeCell ref="AG86:AI86"/>
    <mergeCell ref="AJ86:AK86"/>
    <mergeCell ref="A90:B90"/>
    <mergeCell ref="C90:D90"/>
    <mergeCell ref="E90:H90"/>
    <mergeCell ref="I90:N90"/>
    <mergeCell ref="O90:T90"/>
    <mergeCell ref="U90:Z90"/>
    <mergeCell ref="AA90:AF90"/>
    <mergeCell ref="C94:D94"/>
    <mergeCell ref="E94:H94"/>
    <mergeCell ref="I94:N94"/>
    <mergeCell ref="O94:T94"/>
    <mergeCell ref="U94:Z94"/>
    <mergeCell ref="AA94:AF94"/>
    <mergeCell ref="AG90:AK90"/>
    <mergeCell ref="A91:B91"/>
    <mergeCell ref="C91:D91"/>
    <mergeCell ref="E91:H91"/>
    <mergeCell ref="I91:N91"/>
    <mergeCell ref="O91:T91"/>
    <mergeCell ref="U91:Z91"/>
    <mergeCell ref="AA91:AF91"/>
    <mergeCell ref="AG91:AK91"/>
    <mergeCell ref="AG94:AK94"/>
    <mergeCell ref="AL94:AM94"/>
    <mergeCell ref="F95:H95"/>
    <mergeCell ref="I95:K95"/>
    <mergeCell ref="L95:N95"/>
    <mergeCell ref="O95:Q95"/>
    <mergeCell ref="R95:T95"/>
    <mergeCell ref="U95:W95"/>
    <mergeCell ref="X95:Z95"/>
    <mergeCell ref="AA95:AC95"/>
    <mergeCell ref="AD95:AF95"/>
    <mergeCell ref="AG95:AI95"/>
    <mergeCell ref="AJ95:AK95"/>
    <mergeCell ref="F96:H96"/>
    <mergeCell ref="I96:K96"/>
    <mergeCell ref="L96:N96"/>
    <mergeCell ref="O96:Q96"/>
    <mergeCell ref="R96:T96"/>
    <mergeCell ref="U96:W96"/>
    <mergeCell ref="X96:Z96"/>
    <mergeCell ref="AA96:AC96"/>
    <mergeCell ref="AD96:AF96"/>
    <mergeCell ref="AG96:AI96"/>
    <mergeCell ref="AJ96:AK96"/>
    <mergeCell ref="F97:H97"/>
    <mergeCell ref="I97:K97"/>
    <mergeCell ref="L97:N97"/>
    <mergeCell ref="O97:Q97"/>
    <mergeCell ref="R97:T97"/>
    <mergeCell ref="U97:W97"/>
    <mergeCell ref="AA98:AF98"/>
    <mergeCell ref="AG98:AK98"/>
    <mergeCell ref="AL98:AM98"/>
    <mergeCell ref="C100:D100"/>
    <mergeCell ref="E100:H100"/>
    <mergeCell ref="F101:H101"/>
    <mergeCell ref="X97:Z97"/>
    <mergeCell ref="AA97:AC97"/>
    <mergeCell ref="AD97:AF97"/>
    <mergeCell ref="AG97:AI97"/>
    <mergeCell ref="AJ97:AK97"/>
    <mergeCell ref="C98:D98"/>
    <mergeCell ref="E98:H98"/>
    <mergeCell ref="I98:N98"/>
    <mergeCell ref="O98:T98"/>
    <mergeCell ref="U98:Z98"/>
    <mergeCell ref="C115:E115"/>
    <mergeCell ref="C116:E116"/>
    <mergeCell ref="C117:E117"/>
    <mergeCell ref="F102:H102"/>
    <mergeCell ref="F103:H103"/>
    <mergeCell ref="C104:D104"/>
    <mergeCell ref="E104:H104"/>
    <mergeCell ref="C113:E113"/>
    <mergeCell ref="C114:E114"/>
  </mergeCells>
  <phoneticPr fontId="3"/>
  <dataValidations count="11">
    <dataValidation type="list" allowBlank="1" showInputMessage="1" sqref="B39:B68" xr:uid="{0A5883F0-7B41-4B31-B3BE-74101537C0D9}">
      <formula1>"生活支援員,　,"</formula1>
    </dataValidation>
    <dataValidation type="list" allowBlank="1" showInputMessage="1" sqref="F39:AJ68" xr:uid="{6E39C3F9-2C7B-4247-9910-A220D6BA43D2}">
      <formula1>"〇,　,"</formula1>
    </dataValidation>
    <dataValidation type="list" allowBlank="1" showInputMessage="1" showErrorMessage="1" sqref="AK3:AN3" xr:uid="{FEFCB4FA-BF3B-4B10-AC48-9CAA9250E106}">
      <formula1>"４週,変形労働時間制１月単位（暦月）,変形労働時間制１年単位（暦月）"</formula1>
    </dataValidation>
    <dataValidation type="list" allowBlank="1" showInputMessage="1" showErrorMessage="1" sqref="AK4:AN4" xr:uid="{C8021223-D3CA-4D5F-97F0-A741C4CC6C90}">
      <formula1>"予定,実績"</formula1>
    </dataValidation>
    <dataValidation type="whole" operator="greaterThanOrEqual" allowBlank="1" showInputMessage="1" showErrorMessage="1" sqref="AG78:AG86 I78:I86 AD78:AD86 AA78:AA86 X78:X86 U78:U86 R78:R86 O78:O86 L78:L86 D78:F86" xr:uid="{3AF6BBF5-9043-45DB-89F3-FE07400DE3DE}">
      <formula1>0</formula1>
    </dataValidation>
    <dataValidation operator="greaterThanOrEqual" allowBlank="1" showInputMessage="1" showErrorMessage="1" sqref="I87:I89 AL78:AM85 I92 L87:L89 L92 AJ78:AJ86" xr:uid="{2EEA2BA6-8FFD-4831-89D1-8E0A335445BC}"/>
    <dataValidation type="list" allowBlank="1" showInputMessage="1" showErrorMessage="1" sqref="C11:C30 C39:C68" xr:uid="{AA7C282F-36AA-435B-9515-0C72350A76E4}">
      <formula1>"A,B,C,D"</formula1>
    </dataValidation>
    <dataValidation type="list" allowBlank="1" showInputMessage="1" showErrorMessage="1" sqref="B75:E75 D73:E73" xr:uid="{71D99821-A4DC-4669-8D38-E20B952DA70C}">
      <formula1>"○"</formula1>
    </dataValidation>
    <dataValidation type="list" operator="greaterThanOrEqual" allowBlank="1" showInputMessage="1" showErrorMessage="1" sqref="F73:AC73 F75:W75" xr:uid="{AD0BAF42-7174-4BF8-A847-6C96C90E2C68}">
      <formula1>"○"</formula1>
    </dataValidation>
    <dataValidation type="list" allowBlank="1" showInputMessage="1" sqref="B13:B30" xr:uid="{A30F2C4B-FB2B-4B5F-A171-1347182C6D69}">
      <formula1>INDIRECT($AK$1)</formula1>
    </dataValidation>
    <dataValidation allowBlank="1" showInputMessage="1" sqref="B11:B12" xr:uid="{F5675F89-C10A-48EB-B997-25DBB9ABF84E}"/>
  </dataValidations>
  <printOptions horizontalCentered="1" verticalCentered="1"/>
  <pageMargins left="0.19685039370078741" right="0.19685039370078741" top="0.39370078740157483" bottom="0.19685039370078741" header="0.19685039370078741" footer="0.39370078740157483"/>
  <pageSetup paperSize="9" scale="84" fitToHeight="0" orientation="landscape" r:id="rId1"/>
  <headerFooter alignWithMargins="0">
    <oddHeader>&amp;L&amp;"ＭＳ ゴシック,標準"&amp;10（参考様式）</oddHeader>
  </headerFooter>
  <rowBreaks count="3" manualBreakCount="3">
    <brk id="33" max="39" man="1"/>
    <brk id="70" max="39" man="1"/>
    <brk id="104"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469A4-1A85-40F7-8675-D9C2C6854958}">
  <dimension ref="A1:L38"/>
  <sheetViews>
    <sheetView zoomScaleNormal="100" workbookViewId="0"/>
  </sheetViews>
  <sheetFormatPr defaultRowHeight="18.3"/>
  <cols>
    <col min="1" max="1" width="31.81640625" style="54" customWidth="1"/>
    <col min="2" max="11" width="10.36328125" style="54" customWidth="1"/>
  </cols>
  <sheetData>
    <row r="1" spans="1:12">
      <c r="A1" s="54" t="s">
        <v>118</v>
      </c>
      <c r="B1" s="54" t="s">
        <v>119</v>
      </c>
      <c r="C1" s="54" t="s">
        <v>120</v>
      </c>
      <c r="D1" s="54" t="s">
        <v>121</v>
      </c>
      <c r="E1" s="54" t="s">
        <v>122</v>
      </c>
      <c r="F1" s="54" t="s">
        <v>123</v>
      </c>
      <c r="G1" s="54" t="s">
        <v>124</v>
      </c>
      <c r="H1" s="54" t="s">
        <v>125</v>
      </c>
      <c r="I1" s="54" t="s">
        <v>126</v>
      </c>
      <c r="J1" s="54" t="s">
        <v>127</v>
      </c>
      <c r="K1" s="54" t="s">
        <v>128</v>
      </c>
    </row>
    <row r="2" spans="1:12">
      <c r="A2" s="54" t="s">
        <v>129</v>
      </c>
      <c r="B2" s="54" t="s">
        <v>27</v>
      </c>
      <c r="C2" s="54" t="s">
        <v>130</v>
      </c>
      <c r="D2" s="54" t="s">
        <v>131</v>
      </c>
    </row>
    <row r="3" spans="1:12">
      <c r="A3" s="54" t="s">
        <v>132</v>
      </c>
      <c r="B3" s="54" t="s">
        <v>27</v>
      </c>
      <c r="C3" s="54" t="s">
        <v>130</v>
      </c>
      <c r="D3" s="54" t="s">
        <v>131</v>
      </c>
    </row>
    <row r="4" spans="1:12">
      <c r="A4" s="54" t="s">
        <v>133</v>
      </c>
      <c r="B4" s="54" t="s">
        <v>27</v>
      </c>
      <c r="C4" s="54" t="s">
        <v>130</v>
      </c>
      <c r="D4" s="54" t="s">
        <v>131</v>
      </c>
    </row>
    <row r="5" spans="1:12">
      <c r="A5" s="54" t="s">
        <v>134</v>
      </c>
      <c r="B5" s="54" t="s">
        <v>27</v>
      </c>
      <c r="C5" s="54" t="s">
        <v>130</v>
      </c>
      <c r="D5" s="54" t="s">
        <v>131</v>
      </c>
    </row>
    <row r="6" spans="1:12">
      <c r="A6" s="55" t="s">
        <v>135</v>
      </c>
      <c r="B6" s="55" t="s">
        <v>27</v>
      </c>
      <c r="C6" s="55" t="s">
        <v>29</v>
      </c>
      <c r="D6" s="55" t="s">
        <v>32</v>
      </c>
      <c r="E6" s="55" t="s">
        <v>34</v>
      </c>
      <c r="F6" s="55" t="s">
        <v>136</v>
      </c>
      <c r="G6" s="55"/>
      <c r="H6" s="55"/>
      <c r="I6" s="55"/>
      <c r="J6" s="55"/>
    </row>
    <row r="7" spans="1:12">
      <c r="A7" s="55" t="s">
        <v>137</v>
      </c>
      <c r="B7" s="55" t="s">
        <v>27</v>
      </c>
      <c r="C7" s="55" t="s">
        <v>29</v>
      </c>
      <c r="D7" s="55" t="s">
        <v>32</v>
      </c>
      <c r="E7" s="55" t="s">
        <v>34</v>
      </c>
      <c r="F7" s="55" t="s">
        <v>138</v>
      </c>
      <c r="G7" s="55" t="s">
        <v>139</v>
      </c>
      <c r="H7" s="55" t="s">
        <v>140</v>
      </c>
      <c r="I7" s="55" t="s">
        <v>136</v>
      </c>
      <c r="J7" s="55"/>
    </row>
    <row r="8" spans="1:12">
      <c r="A8" s="55" t="s">
        <v>141</v>
      </c>
      <c r="B8" s="55" t="s">
        <v>27</v>
      </c>
      <c r="C8" s="55" t="s">
        <v>136</v>
      </c>
      <c r="D8" s="55"/>
      <c r="E8" s="55"/>
      <c r="F8" s="55"/>
      <c r="G8" s="55"/>
      <c r="H8" s="55"/>
      <c r="I8" s="55"/>
      <c r="J8" s="55"/>
    </row>
    <row r="9" spans="1:12">
      <c r="A9" s="55" t="s">
        <v>142</v>
      </c>
      <c r="B9" s="55" t="s">
        <v>27</v>
      </c>
      <c r="C9" s="55" t="s">
        <v>136</v>
      </c>
      <c r="D9" s="55"/>
      <c r="E9" s="55"/>
      <c r="F9" s="55"/>
      <c r="G9" s="55"/>
      <c r="H9" s="55"/>
      <c r="I9" s="55"/>
      <c r="J9" s="55"/>
    </row>
    <row r="10" spans="1:12">
      <c r="A10" s="55" t="s">
        <v>143</v>
      </c>
      <c r="B10" s="55" t="s">
        <v>27</v>
      </c>
      <c r="C10" s="55" t="s">
        <v>136</v>
      </c>
      <c r="D10" s="55"/>
      <c r="E10" s="55"/>
      <c r="F10" s="55"/>
      <c r="G10" s="55"/>
      <c r="H10" s="55"/>
      <c r="I10" s="55"/>
      <c r="J10" s="55"/>
    </row>
    <row r="11" spans="1:12">
      <c r="A11" s="55" t="s">
        <v>144</v>
      </c>
      <c r="B11" s="55" t="s">
        <v>27</v>
      </c>
      <c r="C11" s="55" t="s">
        <v>130</v>
      </c>
      <c r="D11" s="55" t="s">
        <v>131</v>
      </c>
      <c r="E11" s="55"/>
      <c r="F11" s="55"/>
      <c r="G11" s="55"/>
      <c r="H11" s="55"/>
      <c r="I11" s="55"/>
      <c r="J11" s="55"/>
    </row>
    <row r="12" spans="1:12">
      <c r="A12" s="55" t="s">
        <v>145</v>
      </c>
      <c r="B12" s="55" t="s">
        <v>27</v>
      </c>
      <c r="C12" s="55" t="s">
        <v>29</v>
      </c>
      <c r="D12" s="55" t="s">
        <v>146</v>
      </c>
      <c r="E12" s="55" t="s">
        <v>136</v>
      </c>
      <c r="F12" s="55" t="s">
        <v>147</v>
      </c>
      <c r="G12" s="55"/>
      <c r="H12" s="55"/>
      <c r="I12" s="55"/>
      <c r="J12" s="55"/>
    </row>
    <row r="13" spans="1:12">
      <c r="A13" s="55" t="s">
        <v>148</v>
      </c>
      <c r="B13" s="55" t="s">
        <v>27</v>
      </c>
      <c r="C13" s="55" t="s">
        <v>29</v>
      </c>
      <c r="D13" s="55" t="s">
        <v>146</v>
      </c>
      <c r="E13" s="55" t="s">
        <v>147</v>
      </c>
      <c r="F13" s="55"/>
      <c r="G13" s="55"/>
      <c r="H13" s="55"/>
      <c r="I13" s="55"/>
      <c r="J13" s="55"/>
    </row>
    <row r="14" spans="1:12">
      <c r="A14" s="55" t="s">
        <v>149</v>
      </c>
      <c r="B14" s="55" t="s">
        <v>27</v>
      </c>
      <c r="C14" s="55" t="s">
        <v>29</v>
      </c>
      <c r="D14" s="55" t="s">
        <v>146</v>
      </c>
      <c r="E14" s="55" t="s">
        <v>136</v>
      </c>
      <c r="F14" s="55" t="s">
        <v>147</v>
      </c>
      <c r="G14" s="55"/>
      <c r="H14" s="55"/>
      <c r="I14" s="55"/>
      <c r="J14" s="55"/>
    </row>
    <row r="15" spans="1:12">
      <c r="A15" s="55" t="s">
        <v>2</v>
      </c>
      <c r="B15" s="55" t="s">
        <v>27</v>
      </c>
      <c r="C15" s="55" t="s">
        <v>29</v>
      </c>
      <c r="D15" s="55" t="s">
        <v>32</v>
      </c>
      <c r="E15" s="55" t="s">
        <v>34</v>
      </c>
      <c r="F15" s="55" t="s">
        <v>138</v>
      </c>
      <c r="G15" s="55" t="s">
        <v>139</v>
      </c>
      <c r="H15" s="55" t="s">
        <v>140</v>
      </c>
      <c r="I15" s="55" t="s">
        <v>150</v>
      </c>
      <c r="J15" s="55" t="s">
        <v>151</v>
      </c>
      <c r="K15" s="54" t="s">
        <v>136</v>
      </c>
      <c r="L15" s="56"/>
    </row>
    <row r="16" spans="1:12">
      <c r="A16" s="55" t="s">
        <v>152</v>
      </c>
      <c r="B16" s="55" t="s">
        <v>27</v>
      </c>
      <c r="C16" s="55" t="s">
        <v>29</v>
      </c>
      <c r="D16" s="55" t="s">
        <v>34</v>
      </c>
      <c r="E16" s="55" t="s">
        <v>138</v>
      </c>
      <c r="F16" s="55" t="s">
        <v>139</v>
      </c>
      <c r="G16" s="55" t="s">
        <v>140</v>
      </c>
      <c r="H16" s="55" t="s">
        <v>136</v>
      </c>
      <c r="I16" s="55"/>
      <c r="J16" s="55"/>
    </row>
    <row r="17" spans="1:11">
      <c r="A17" s="55" t="s">
        <v>153</v>
      </c>
      <c r="B17" s="55" t="s">
        <v>27</v>
      </c>
      <c r="C17" s="55" t="s">
        <v>29</v>
      </c>
      <c r="D17" s="55" t="s">
        <v>154</v>
      </c>
      <c r="E17" s="55" t="s">
        <v>136</v>
      </c>
      <c r="F17" s="55" t="s">
        <v>147</v>
      </c>
      <c r="G17" s="55"/>
      <c r="H17" s="55"/>
      <c r="I17" s="55"/>
      <c r="J17" s="55"/>
    </row>
    <row r="18" spans="1:11">
      <c r="A18" s="55" t="s">
        <v>155</v>
      </c>
      <c r="B18" s="55" t="s">
        <v>27</v>
      </c>
      <c r="C18" s="55" t="s">
        <v>156</v>
      </c>
      <c r="D18" s="55"/>
      <c r="E18" s="55"/>
      <c r="F18" s="55"/>
      <c r="G18" s="55"/>
      <c r="H18" s="55"/>
      <c r="I18" s="55"/>
      <c r="J18" s="55"/>
    </row>
    <row r="19" spans="1:11">
      <c r="A19" s="55" t="s">
        <v>157</v>
      </c>
      <c r="B19" s="55" t="s">
        <v>27</v>
      </c>
      <c r="C19" s="55" t="s">
        <v>29</v>
      </c>
      <c r="D19" s="55" t="s">
        <v>158</v>
      </c>
      <c r="E19" s="55" t="s">
        <v>159</v>
      </c>
      <c r="F19" s="55" t="s">
        <v>160</v>
      </c>
      <c r="G19" s="55" t="s">
        <v>161</v>
      </c>
      <c r="H19" s="55" t="s">
        <v>162</v>
      </c>
      <c r="I19" s="55"/>
      <c r="J19" s="55"/>
    </row>
    <row r="20" spans="1:11">
      <c r="A20" s="55" t="s">
        <v>163</v>
      </c>
      <c r="B20" s="55" t="s">
        <v>27</v>
      </c>
      <c r="C20" s="55" t="s">
        <v>29</v>
      </c>
      <c r="D20" s="55" t="s">
        <v>159</v>
      </c>
      <c r="E20" s="55" t="s">
        <v>160</v>
      </c>
      <c r="F20" s="55" t="s">
        <v>161</v>
      </c>
      <c r="G20" s="55" t="s">
        <v>162</v>
      </c>
      <c r="H20" s="55"/>
      <c r="I20" s="55"/>
      <c r="J20" s="55"/>
    </row>
    <row r="21" spans="1:11">
      <c r="A21" s="55" t="s">
        <v>164</v>
      </c>
      <c r="B21" s="55" t="s">
        <v>27</v>
      </c>
      <c r="C21" s="55" t="s">
        <v>29</v>
      </c>
      <c r="D21" s="55" t="s">
        <v>159</v>
      </c>
      <c r="E21" s="55" t="s">
        <v>160</v>
      </c>
      <c r="F21" s="55" t="s">
        <v>161</v>
      </c>
      <c r="G21" s="55" t="s">
        <v>162</v>
      </c>
      <c r="H21" s="55"/>
      <c r="I21" s="55"/>
      <c r="J21" s="55"/>
    </row>
    <row r="22" spans="1:11">
      <c r="A22" s="55" t="s">
        <v>165</v>
      </c>
      <c r="B22" s="55" t="s">
        <v>27</v>
      </c>
      <c r="C22" s="55" t="s">
        <v>29</v>
      </c>
      <c r="D22" s="55" t="s">
        <v>159</v>
      </c>
      <c r="E22" s="55" t="s">
        <v>160</v>
      </c>
      <c r="F22" s="55" t="s">
        <v>161</v>
      </c>
      <c r="G22" s="55" t="s">
        <v>162</v>
      </c>
      <c r="H22" s="55"/>
      <c r="I22" s="55"/>
      <c r="J22" s="55"/>
    </row>
    <row r="23" spans="1:11">
      <c r="A23" s="55" t="s">
        <v>166</v>
      </c>
      <c r="B23" s="55" t="s">
        <v>27</v>
      </c>
      <c r="C23" s="55" t="s">
        <v>167</v>
      </c>
      <c r="D23" s="55" t="s">
        <v>168</v>
      </c>
      <c r="E23" s="55" t="s">
        <v>131</v>
      </c>
      <c r="G23" s="55"/>
      <c r="H23" s="55"/>
      <c r="I23" s="55"/>
      <c r="J23" s="55"/>
    </row>
    <row r="24" spans="1:11">
      <c r="A24" s="55" t="s">
        <v>169</v>
      </c>
      <c r="B24" s="55" t="s">
        <v>27</v>
      </c>
      <c r="C24" s="55" t="s">
        <v>29</v>
      </c>
      <c r="D24" s="55" t="s">
        <v>170</v>
      </c>
      <c r="E24" s="55"/>
      <c r="F24" s="55"/>
      <c r="G24" s="55"/>
      <c r="H24" s="55"/>
      <c r="I24" s="55"/>
      <c r="J24" s="55"/>
    </row>
    <row r="25" spans="1:11">
      <c r="A25" s="55" t="s">
        <v>171</v>
      </c>
      <c r="B25" s="55" t="s">
        <v>27</v>
      </c>
      <c r="C25" s="55" t="s">
        <v>29</v>
      </c>
      <c r="D25" s="55" t="s">
        <v>172</v>
      </c>
      <c r="E25" s="55"/>
      <c r="F25" s="55"/>
      <c r="G25" s="55"/>
      <c r="H25" s="55"/>
      <c r="I25" s="55"/>
      <c r="J25" s="55"/>
    </row>
    <row r="26" spans="1:11">
      <c r="A26" s="55" t="s">
        <v>173</v>
      </c>
      <c r="B26" s="55" t="s">
        <v>27</v>
      </c>
      <c r="C26" s="55" t="s">
        <v>174</v>
      </c>
      <c r="D26" s="55" t="s">
        <v>175</v>
      </c>
      <c r="E26" s="55" t="s">
        <v>176</v>
      </c>
      <c r="F26" s="55" t="s">
        <v>177</v>
      </c>
      <c r="G26" s="55" t="s">
        <v>34</v>
      </c>
      <c r="H26" s="55" t="s">
        <v>178</v>
      </c>
      <c r="I26" s="55"/>
      <c r="J26" s="55"/>
    </row>
    <row r="27" spans="1:11">
      <c r="A27" s="55" t="s">
        <v>179</v>
      </c>
      <c r="B27" s="55" t="s">
        <v>27</v>
      </c>
      <c r="C27" s="55" t="s">
        <v>174</v>
      </c>
      <c r="D27" s="55" t="s">
        <v>175</v>
      </c>
      <c r="E27" s="55" t="s">
        <v>176</v>
      </c>
      <c r="F27" s="55" t="s">
        <v>177</v>
      </c>
      <c r="G27" s="55" t="s">
        <v>34</v>
      </c>
      <c r="H27" s="55" t="s">
        <v>178</v>
      </c>
      <c r="I27" s="55"/>
      <c r="J27" s="55"/>
    </row>
    <row r="28" spans="1:11">
      <c r="A28" s="55" t="s">
        <v>180</v>
      </c>
      <c r="B28" s="55" t="s">
        <v>27</v>
      </c>
      <c r="C28" s="55" t="s">
        <v>174</v>
      </c>
      <c r="D28" s="55" t="s">
        <v>175</v>
      </c>
      <c r="E28" s="55" t="s">
        <v>176</v>
      </c>
      <c r="F28" s="55" t="s">
        <v>177</v>
      </c>
      <c r="G28" s="55" t="s">
        <v>34</v>
      </c>
      <c r="H28" s="55" t="s">
        <v>178</v>
      </c>
      <c r="I28" s="55"/>
      <c r="J28" s="55"/>
    </row>
    <row r="29" spans="1:11">
      <c r="A29" s="55" t="s">
        <v>181</v>
      </c>
      <c r="B29" s="55" t="s">
        <v>27</v>
      </c>
      <c r="C29" s="55" t="s">
        <v>174</v>
      </c>
      <c r="D29" s="55" t="s">
        <v>182</v>
      </c>
      <c r="E29" s="55" t="s">
        <v>34</v>
      </c>
      <c r="F29" s="55" t="s">
        <v>175</v>
      </c>
      <c r="G29" s="55" t="s">
        <v>176</v>
      </c>
      <c r="H29" s="55" t="s">
        <v>177</v>
      </c>
      <c r="I29" s="55" t="s">
        <v>178</v>
      </c>
      <c r="J29" s="55"/>
    </row>
    <row r="30" spans="1:11">
      <c r="A30" s="55" t="s">
        <v>183</v>
      </c>
      <c r="B30" s="55" t="s">
        <v>27</v>
      </c>
      <c r="C30" s="55" t="s">
        <v>174</v>
      </c>
      <c r="D30" s="55" t="s">
        <v>182</v>
      </c>
      <c r="E30" s="55" t="s">
        <v>34</v>
      </c>
      <c r="F30" s="55" t="s">
        <v>175</v>
      </c>
      <c r="G30" s="55" t="s">
        <v>176</v>
      </c>
      <c r="H30" s="55" t="s">
        <v>177</v>
      </c>
      <c r="I30" s="55" t="s">
        <v>178</v>
      </c>
      <c r="J30" s="55"/>
    </row>
    <row r="31" spans="1:11">
      <c r="A31" s="55" t="s">
        <v>184</v>
      </c>
      <c r="B31" s="55" t="s">
        <v>27</v>
      </c>
      <c r="C31" s="55" t="s">
        <v>174</v>
      </c>
      <c r="D31" s="55" t="s">
        <v>182</v>
      </c>
      <c r="E31" s="55" t="s">
        <v>34</v>
      </c>
      <c r="F31" s="55" t="s">
        <v>175</v>
      </c>
      <c r="G31" s="55" t="s">
        <v>176</v>
      </c>
      <c r="H31" s="55" t="s">
        <v>177</v>
      </c>
      <c r="I31" s="55" t="s">
        <v>178</v>
      </c>
      <c r="J31" s="55"/>
    </row>
    <row r="32" spans="1:11">
      <c r="A32" s="55" t="s">
        <v>185</v>
      </c>
      <c r="B32" s="55" t="s">
        <v>27</v>
      </c>
      <c r="C32" s="55" t="s">
        <v>174</v>
      </c>
      <c r="D32" s="55" t="s">
        <v>182</v>
      </c>
      <c r="E32" s="55" t="s">
        <v>175</v>
      </c>
      <c r="F32" s="55" t="s">
        <v>176</v>
      </c>
      <c r="G32" s="55" t="s">
        <v>186</v>
      </c>
      <c r="H32" s="55" t="s">
        <v>187</v>
      </c>
      <c r="I32" s="55" t="s">
        <v>177</v>
      </c>
      <c r="J32" s="55" t="s">
        <v>34</v>
      </c>
      <c r="K32" s="55" t="s">
        <v>178</v>
      </c>
    </row>
    <row r="33" spans="1:11">
      <c r="A33" s="55" t="s">
        <v>188</v>
      </c>
      <c r="B33" s="55" t="s">
        <v>27</v>
      </c>
      <c r="C33" s="55" t="s">
        <v>174</v>
      </c>
      <c r="D33" s="55" t="s">
        <v>189</v>
      </c>
      <c r="E33" s="55"/>
      <c r="F33" s="55"/>
      <c r="G33" s="55"/>
      <c r="H33" s="55"/>
      <c r="I33" s="55"/>
      <c r="J33" s="55"/>
      <c r="K33" s="55"/>
    </row>
    <row r="34" spans="1:11">
      <c r="A34" s="55" t="s">
        <v>190</v>
      </c>
      <c r="B34" s="55" t="s">
        <v>27</v>
      </c>
      <c r="C34" s="55" t="s">
        <v>174</v>
      </c>
      <c r="D34" s="55" t="s">
        <v>189</v>
      </c>
      <c r="E34" s="55"/>
      <c r="F34" s="55"/>
      <c r="G34" s="55"/>
      <c r="H34" s="55"/>
      <c r="I34" s="55"/>
      <c r="J34" s="55"/>
      <c r="K34" s="55"/>
    </row>
    <row r="35" spans="1:11">
      <c r="A35" s="55" t="s">
        <v>191</v>
      </c>
      <c r="B35" s="55" t="s">
        <v>27</v>
      </c>
      <c r="C35" s="55" t="s">
        <v>174</v>
      </c>
      <c r="D35" s="55" t="s">
        <v>32</v>
      </c>
      <c r="E35" s="55" t="s">
        <v>34</v>
      </c>
      <c r="F35" s="55" t="s">
        <v>175</v>
      </c>
      <c r="G35" s="55" t="s">
        <v>176</v>
      </c>
      <c r="H35" s="55" t="s">
        <v>186</v>
      </c>
      <c r="I35" s="55" t="s">
        <v>187</v>
      </c>
      <c r="J35" s="55" t="s">
        <v>192</v>
      </c>
      <c r="K35" s="55"/>
    </row>
    <row r="36" spans="1:11">
      <c r="A36" s="55" t="s">
        <v>193</v>
      </c>
      <c r="B36" s="55" t="s">
        <v>174</v>
      </c>
      <c r="C36" s="55" t="s">
        <v>32</v>
      </c>
      <c r="D36" s="55" t="s">
        <v>34</v>
      </c>
      <c r="E36" s="55" t="s">
        <v>175</v>
      </c>
      <c r="F36" s="55" t="s">
        <v>176</v>
      </c>
      <c r="G36" s="55" t="s">
        <v>192</v>
      </c>
      <c r="H36" s="55" t="s">
        <v>194</v>
      </c>
      <c r="I36" s="55" t="s">
        <v>195</v>
      </c>
      <c r="J36" s="55"/>
    </row>
    <row r="38" spans="1:11">
      <c r="A38" s="55"/>
    </row>
  </sheetData>
  <phoneticPr fontId="1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勤務形態一覧表（障害者支援施設）</vt:lpstr>
      <vt:lpstr>選択肢</vt:lpstr>
      <vt:lpstr>'勤務形態一覧表（障害者支援施設）'!Print_Area</vt:lpstr>
      <vt:lpstr>医療型障害児入所施設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vt:lpstr>
      <vt:lpstr>児童発達支援・児童発達支援センターであるもの</vt:lpstr>
      <vt:lpstr>児童発達支援・主として重症心身障害児を対象とする場合</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相談支援事業_一般・計画・障害児</vt:lpstr>
      <vt:lpstr>短期入所・空床利用型</vt:lpstr>
      <vt:lpstr>短期入所・単独型</vt:lpstr>
      <vt:lpstr>短期入所・併設型</vt:lpstr>
      <vt:lpstr>同行援護</vt:lpstr>
      <vt:lpstr>認定指定就労移行支援</vt:lpstr>
      <vt:lpstr>福祉型障害児入所施設</vt:lpstr>
      <vt:lpstr>保育所等訪問支援</vt:lpstr>
      <vt:lpstr>放課後等デイサービス</vt:lpstr>
      <vt:lpstr>放課後等デイサービス・主として重症心身障害児を対象とする場合</vt:lpstr>
      <vt:lpstr>療養介護</vt:lpstr>
    </vt:vector>
  </TitlesOfParts>
  <Company>Toyohashi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健太</dc:creator>
  <cp:lastModifiedBy>山本　健太</cp:lastModifiedBy>
  <dcterms:created xsi:type="dcterms:W3CDTF">2026-02-26T01:15:08Z</dcterms:created>
  <dcterms:modified xsi:type="dcterms:W3CDTF">2026-02-26T02:10:59Z</dcterms:modified>
</cp:coreProperties>
</file>