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312" tabRatio="691"/>
  </bookViews>
  <sheets>
    <sheet name="表紙" sheetId="52" r:id="rId1"/>
    <sheet name="提案書提出資料一覧表" sheetId="94" r:id="rId2"/>
    <sheet name="様式第1号" sheetId="1" r:id="rId3"/>
    <sheet name="様式第11号-2" sheetId="68" r:id="rId4"/>
    <sheet name="様式第13号-1" sheetId="35" r:id="rId5"/>
    <sheet name="様式第14号（別紙1）" sheetId="152" r:id="rId6"/>
    <sheet name="様式第14号（別紙2）" sheetId="153" r:id="rId7"/>
    <sheet name="様式第14号（別紙3）" sheetId="154" r:id="rId8"/>
    <sheet name="様式第15号-1-6（別紙1）" sheetId="137" r:id="rId9"/>
    <sheet name="様式第15号-1-6（別紙2）" sheetId="139" r:id="rId10"/>
    <sheet name="様式第15号-1-9（別紙）" sheetId="4" r:id="rId11"/>
    <sheet name="様式第15号-2-1（別紙）" sheetId="136" r:id="rId12"/>
    <sheet name="様式第15号-2-2（別紙1）" sheetId="130" r:id="rId13"/>
    <sheet name="様式第15号-2-2（別紙2）" sheetId="63" r:id="rId14"/>
    <sheet name="様式第15号-3-1（別紙1）" sheetId="127" r:id="rId15"/>
    <sheet name="様式第15号-3-1（別紙2）" sheetId="126" r:id="rId16"/>
    <sheet name="様式第16号-1-1（別紙1）" sheetId="155" r:id="rId17"/>
    <sheet name="様式第16号-1-1（別紙2）" sheetId="141" r:id="rId18"/>
    <sheet name="様式第16号-1-1（別紙3）" sheetId="156" r:id="rId19"/>
    <sheet name="様式第16号-1-1（別紙4）" sheetId="143" r:id="rId20"/>
    <sheet name="様式第16号-1-1（別紙5）" sheetId="157" r:id="rId21"/>
    <sheet name="様式第16号-1-1（別紙6）" sheetId="158" r:id="rId22"/>
    <sheet name="様式第16号-1-1（別紙7）" sheetId="159" r:id="rId23"/>
    <sheet name="様式第16号-1-1（別紙8）" sheetId="147" r:id="rId24"/>
    <sheet name="様式第16号-1-1（別紙9）" sheetId="148" r:id="rId25"/>
    <sheet name="様式第16号-1-1（別紙10）" sheetId="149" r:id="rId26"/>
    <sheet name="様式第16号-1-1（別紙11）" sheetId="150" r:id="rId27"/>
    <sheet name="様式第16号-1-1（別紙12）" sheetId="151" r:id="rId28"/>
    <sheet name="様式第16号-2-1（別紙1）" sheetId="14" r:id="rId29"/>
    <sheet name="様式第16号-2-1（別紙2）" sheetId="91" r:id="rId30"/>
  </sheets>
  <definedNames>
    <definedName name="_Order1" hidden="1">0</definedName>
    <definedName name="anscount" hidden="1">1</definedName>
    <definedName name="_xlnm.Print_Area" localSheetId="1">提案書提出資料一覧表!$B$3:$G$97</definedName>
    <definedName name="_xlnm.Print_Area" localSheetId="0">表紙!$B$1:$J$26</definedName>
    <definedName name="_xlnm.Print_Area" localSheetId="3">'様式第11号-2'!$B$2:$I$35</definedName>
    <definedName name="_xlnm.Print_Area" localSheetId="4">'様式第13号-1'!$B$1:$G$27</definedName>
    <definedName name="_xlnm.Print_Area" localSheetId="5">'様式第14号（別紙1）'!$A$1:$S$55</definedName>
    <definedName name="_xlnm.Print_Area" localSheetId="6">'様式第14号（別紙2）'!$A$1:$K$35</definedName>
    <definedName name="_xlnm.Print_Area" localSheetId="7">'様式第14号（別紙3）'!$B$1:$AH$32</definedName>
    <definedName name="_xlnm.Print_Area" localSheetId="10">'様式第15号-1-9（別紙）'!$B$1:$F$73</definedName>
    <definedName name="_xlnm.Print_Area" localSheetId="11">'様式第15号-2-1（別紙）'!$B$1:$F$66</definedName>
    <definedName name="_xlnm.Print_Area" localSheetId="12">'様式第15号-2-2（別紙1）'!$B$2:$X$49</definedName>
    <definedName name="_xlnm.Print_Area" localSheetId="13">'様式第15号-2-2（別紙2）'!$B$1:$E$30</definedName>
    <definedName name="_xlnm.Print_Area" localSheetId="14">'様式第15号-3-1（別紙1）'!$B$2:$P$111</definedName>
    <definedName name="_xlnm.Print_Area" localSheetId="15">'様式第15号-3-1（別紙2）'!$B$2:$DW$71</definedName>
    <definedName name="_xlnm.Print_Area" localSheetId="16">'様式第16号-1-1（別紙1）'!$A$1:$AH$82</definedName>
    <definedName name="_xlnm.Print_Area" localSheetId="25">'様式第16号-1-1（別紙10）'!$A$1:$H$27</definedName>
    <definedName name="_xlnm.Print_Area" localSheetId="26">'様式第16号-1-1（別紙11）'!$A$1:$AC$30</definedName>
    <definedName name="_xlnm.Print_Area" localSheetId="27">'様式第16号-1-1（別紙12）'!$A$1:$H$34</definedName>
    <definedName name="_xlnm.Print_Area" localSheetId="17">'様式第16号-1-1（別紙2）'!$A$1:$H$26</definedName>
    <definedName name="_xlnm.Print_Area" localSheetId="18">'様式第16号-1-1（別紙3）'!$A$1:$H$26</definedName>
    <definedName name="_xlnm.Print_Area" localSheetId="19">'様式第16号-1-1（別紙4）'!$A$1:$AD$45</definedName>
    <definedName name="_xlnm.Print_Area" localSheetId="20">'様式第16号-1-1（別紙5）'!$A$1:$AC$68</definedName>
    <definedName name="_xlnm.Print_Area" localSheetId="21">'様式第16号-1-1（別紙6）'!$A$1:$L$58</definedName>
    <definedName name="_xlnm.Print_Area" localSheetId="22">'様式第16号-1-1（別紙7）'!$A$1:$AD$40</definedName>
    <definedName name="_xlnm.Print_Area" localSheetId="23">'様式第16号-1-1（別紙8）'!$A$1:$H$27</definedName>
    <definedName name="_xlnm.Print_Area" localSheetId="24">'様式第16号-1-1（別紙9）'!$A$1:$AC$30</definedName>
    <definedName name="_xlnm.Print_Area" localSheetId="28">'様式第16号-2-1（別紙1）'!$B$1:$J$39</definedName>
    <definedName name="_xlnm.Print_Area" localSheetId="29">'様式第16号-2-1（別紙2）'!$B$1:$L$32</definedName>
    <definedName name="_xlnm.Print_Area" localSheetId="2">様式第1号!$B$1:$I$77</definedName>
    <definedName name="_xlnm.Print_Titles" localSheetId="10">'様式第15号-1-9（別紙）'!$1:$4</definedName>
    <definedName name="_xlnm.Print_Titles" localSheetId="13">'様式第15号-2-2（別紙2）'!$1:$5</definedName>
    <definedName name="_xlnm.Print_Titles" localSheetId="25">'様式第16号-1-1（別紙10）'!$1:$4</definedName>
    <definedName name="_xlnm.Print_Titles" localSheetId="17">'様式第16号-1-1（別紙2）'!$1:$4</definedName>
    <definedName name="_xlnm.Print_Titles" localSheetId="18">'様式第16号-1-1（別紙3）'!$1:$4</definedName>
    <definedName name="_xlnm.Print_Titles" localSheetId="22">'様式第16号-1-1（別紙7）'!$1:$5</definedName>
    <definedName name="_xlnm.Print_Titles" localSheetId="23">'様式第16号-1-1（別紙8）'!$1:$4</definedName>
    <definedName name="Z_084AE120_92E3_11D5_B1AB_00A0C9E26D76_.wvu.PrintArea" localSheetId="16" hidden="1">'様式第16号-1-1（別紙1）'!$B$1:$AH$64</definedName>
    <definedName name="Z_084AE120_92E3_11D5_B1AB_00A0C9E26D76_.wvu.PrintArea" localSheetId="19" hidden="1">'様式第16号-1-1（別紙4）'!$B$5:$AC$6</definedName>
    <definedName name="Z_084AE120_92E3_11D5_B1AB_00A0C9E26D76_.wvu.Rows" localSheetId="16" hidden="1">'様式第16号-1-1（別紙1）'!#REF!</definedName>
    <definedName name="Z_084AE120_92E3_11D5_B1AB_00A0C9E26D76_.wvu.Rows" localSheetId="19" hidden="1">'様式第16号-1-1（別紙4）'!#REF!</definedName>
    <definedName name="Z_742D71E0_95CC_11D5_947E_004026A90764_.wvu.PrintArea" localSheetId="16" hidden="1">'様式第16号-1-1（別紙1）'!$B$1:$AH$64</definedName>
    <definedName name="Z_742D71E0_95CC_11D5_947E_004026A90764_.wvu.PrintArea" localSheetId="19" hidden="1">'様式第16号-1-1（別紙4）'!$B$5:$AC$6</definedName>
    <definedName name="Z_742D71E0_95CC_11D5_947E_004026A90764_.wvu.Rows" localSheetId="16" hidden="1">'様式第16号-1-1（別紙1）'!#REF!</definedName>
    <definedName name="Z_742D71E0_95CC_11D5_947E_004026A90764_.wvu.Rows" localSheetId="19" hidden="1">'様式第16号-1-1（別紙4）'!#REF!</definedName>
    <definedName name="Z_DB0B5780_957A_11D5_B6B0_0000F4971045_.wvu.PrintArea" localSheetId="16" hidden="1">'様式第16号-1-1（別紙1）'!$B$1:$AH$64</definedName>
    <definedName name="Z_DB0B5780_957A_11D5_B6B0_0000F4971045_.wvu.PrintArea" localSheetId="19" hidden="1">'様式第16号-1-1（別紙4）'!$B$5:$AC$6</definedName>
    <definedName name="Z_DB0B5780_957A_11D5_B6B0_0000F4971045_.wvu.Rows" localSheetId="16" hidden="1">'様式第16号-1-1（別紙1）'!#REF!</definedName>
    <definedName name="Z_DB0B5780_957A_11D5_B6B0_0000F4971045_.wvu.Rows" localSheetId="19" hidden="1">'様式第16号-1-1（別紙4）'!#REF!</definedName>
  </definedNames>
  <calcPr calcId="162913"/>
</workbook>
</file>

<file path=xl/calcChain.xml><?xml version="1.0" encoding="utf-8"?>
<calcChain xmlns="http://schemas.openxmlformats.org/spreadsheetml/2006/main">
  <c r="X25" i="159" l="1"/>
  <c r="AB24" i="159"/>
  <c r="AA24" i="159"/>
  <c r="Z24" i="159"/>
  <c r="Y24" i="159"/>
  <c r="X24" i="159"/>
  <c r="W24" i="159"/>
  <c r="V24" i="159"/>
  <c r="U24" i="159"/>
  <c r="T24" i="159"/>
  <c r="T25" i="159" s="1"/>
  <c r="S24" i="159"/>
  <c r="R24" i="159"/>
  <c r="Q24" i="159"/>
  <c r="P24" i="159"/>
  <c r="O24" i="159"/>
  <c r="N24" i="159"/>
  <c r="M24" i="159"/>
  <c r="L24" i="159"/>
  <c r="K24" i="159"/>
  <c r="J24" i="159"/>
  <c r="I24" i="159"/>
  <c r="H24" i="159"/>
  <c r="AC23" i="159"/>
  <c r="AC22" i="159"/>
  <c r="AC21" i="159"/>
  <c r="AC20" i="159"/>
  <c r="AC19" i="159"/>
  <c r="AB18" i="159"/>
  <c r="AB25" i="159" s="1"/>
  <c r="AA18" i="159"/>
  <c r="Z18" i="159"/>
  <c r="Y18" i="159"/>
  <c r="Y25" i="159" s="1"/>
  <c r="X18" i="159"/>
  <c r="W18" i="159"/>
  <c r="V18" i="159"/>
  <c r="V25" i="159" s="1"/>
  <c r="U18" i="159"/>
  <c r="T18" i="159"/>
  <c r="S18" i="159"/>
  <c r="S25" i="159" s="1"/>
  <c r="R18" i="159"/>
  <c r="Q18" i="159"/>
  <c r="Q25" i="159" s="1"/>
  <c r="P18" i="159"/>
  <c r="P25" i="159" s="1"/>
  <c r="O18" i="159"/>
  <c r="N18" i="159"/>
  <c r="M18" i="159"/>
  <c r="M25" i="159" s="1"/>
  <c r="L18" i="159"/>
  <c r="L25" i="159" s="1"/>
  <c r="K18" i="159"/>
  <c r="K25" i="159" s="1"/>
  <c r="J18" i="159"/>
  <c r="J25" i="159" s="1"/>
  <c r="J26" i="159" s="1"/>
  <c r="I18" i="159"/>
  <c r="H18" i="159"/>
  <c r="AC17" i="159"/>
  <c r="AC16" i="159"/>
  <c r="AC15" i="159"/>
  <c r="AC14" i="159"/>
  <c r="AC13" i="159"/>
  <c r="AB12" i="159"/>
  <c r="AA12" i="159"/>
  <c r="Z12" i="159"/>
  <c r="Y12" i="159"/>
  <c r="Y26" i="159" s="1"/>
  <c r="X12" i="159"/>
  <c r="W12" i="159"/>
  <c r="V12" i="159"/>
  <c r="U12" i="159"/>
  <c r="T12" i="159"/>
  <c r="S12" i="159"/>
  <c r="R12" i="159"/>
  <c r="Q12" i="159"/>
  <c r="P12" i="159"/>
  <c r="O12" i="159"/>
  <c r="N12" i="159"/>
  <c r="M12" i="159"/>
  <c r="M26" i="159" s="1"/>
  <c r="L12" i="159"/>
  <c r="K12" i="159"/>
  <c r="J12" i="159"/>
  <c r="I12" i="159"/>
  <c r="H12" i="159"/>
  <c r="AC11" i="159"/>
  <c r="AC10" i="159"/>
  <c r="AC9" i="159"/>
  <c r="AC8" i="159"/>
  <c r="AC7" i="159"/>
  <c r="H45" i="158"/>
  <c r="G45" i="158"/>
  <c r="H32" i="158"/>
  <c r="H46" i="158" s="1"/>
  <c r="G32" i="158"/>
  <c r="H19" i="158"/>
  <c r="G19" i="158"/>
  <c r="AB63" i="157"/>
  <c r="AB62" i="157"/>
  <c r="AB61" i="157"/>
  <c r="AB60" i="157"/>
  <c r="AB59" i="157"/>
  <c r="AB58" i="157"/>
  <c r="AB57" i="157"/>
  <c r="AA56" i="157"/>
  <c r="Z56" i="157"/>
  <c r="Y56" i="157"/>
  <c r="X56" i="157"/>
  <c r="W56" i="157"/>
  <c r="V56" i="157"/>
  <c r="U56" i="157"/>
  <c r="T56" i="157"/>
  <c r="S56" i="157"/>
  <c r="R56" i="157"/>
  <c r="Q56" i="157"/>
  <c r="P56" i="157"/>
  <c r="O56" i="157"/>
  <c r="N56" i="157"/>
  <c r="M56" i="157"/>
  <c r="L56" i="157"/>
  <c r="K56" i="157"/>
  <c r="J56" i="157"/>
  <c r="I56" i="157"/>
  <c r="H56" i="157"/>
  <c r="G56" i="157"/>
  <c r="AB55" i="157"/>
  <c r="AB54" i="157"/>
  <c r="AB53" i="157"/>
  <c r="AB52" i="157"/>
  <c r="AB51" i="157"/>
  <c r="AB50" i="157"/>
  <c r="AB49" i="157"/>
  <c r="AB48" i="157"/>
  <c r="AB47" i="157"/>
  <c r="AB46" i="157"/>
  <c r="AB45" i="157"/>
  <c r="AA44" i="157"/>
  <c r="Z44" i="157"/>
  <c r="Y44" i="157"/>
  <c r="X44" i="157"/>
  <c r="W44" i="157"/>
  <c r="V44" i="157"/>
  <c r="U44" i="157"/>
  <c r="T44" i="157"/>
  <c r="S44" i="157"/>
  <c r="R44" i="157"/>
  <c r="Q44" i="157"/>
  <c r="P44" i="157"/>
  <c r="O44" i="157"/>
  <c r="N44" i="157"/>
  <c r="M44" i="157"/>
  <c r="L44" i="157"/>
  <c r="K44" i="157"/>
  <c r="J44" i="157"/>
  <c r="I44" i="157"/>
  <c r="H44" i="157"/>
  <c r="G44" i="157"/>
  <c r="AB43" i="157"/>
  <c r="AB42" i="157"/>
  <c r="AA41" i="157"/>
  <c r="Z41" i="157"/>
  <c r="Y41" i="157"/>
  <c r="X41" i="157"/>
  <c r="W41" i="157"/>
  <c r="V41" i="157"/>
  <c r="U41" i="157"/>
  <c r="T41" i="157"/>
  <c r="T64" i="157" s="1"/>
  <c r="T11" i="157" s="1"/>
  <c r="T12" i="157" s="1"/>
  <c r="T13" i="157" s="1"/>
  <c r="S41" i="157"/>
  <c r="R41" i="157"/>
  <c r="Q41" i="157"/>
  <c r="P41" i="157"/>
  <c r="P64" i="157" s="1"/>
  <c r="P11" i="157" s="1"/>
  <c r="P12" i="157" s="1"/>
  <c r="P13" i="157" s="1"/>
  <c r="O41" i="157"/>
  <c r="N41" i="157"/>
  <c r="M41" i="157"/>
  <c r="L41" i="157"/>
  <c r="K41" i="157"/>
  <c r="J41" i="157"/>
  <c r="I41" i="157"/>
  <c r="H41" i="157"/>
  <c r="H64" i="157" s="1"/>
  <c r="H11" i="157" s="1"/>
  <c r="H12" i="157" s="1"/>
  <c r="H13" i="157" s="1"/>
  <c r="G41" i="157"/>
  <c r="AB35" i="157"/>
  <c r="AB34" i="157"/>
  <c r="AB33" i="157"/>
  <c r="AB32" i="157"/>
  <c r="AB31" i="157"/>
  <c r="AB30" i="157"/>
  <c r="AB29" i="157"/>
  <c r="AB28" i="157"/>
  <c r="AB27" i="157"/>
  <c r="AB26" i="157"/>
  <c r="AA25" i="157"/>
  <c r="AA7" i="157" s="1"/>
  <c r="AA8" i="157" s="1"/>
  <c r="AA10" i="157" s="1"/>
  <c r="Z25" i="157"/>
  <c r="Z7" i="157" s="1"/>
  <c r="Z8" i="157" s="1"/>
  <c r="Z10" i="157" s="1"/>
  <c r="Y25" i="157"/>
  <c r="Y7" i="157" s="1"/>
  <c r="Y8" i="157" s="1"/>
  <c r="Y10" i="157" s="1"/>
  <c r="X25" i="157"/>
  <c r="W25" i="157"/>
  <c r="W7" i="157" s="1"/>
  <c r="W8" i="157" s="1"/>
  <c r="W10" i="157" s="1"/>
  <c r="V25" i="157"/>
  <c r="V7" i="157" s="1"/>
  <c r="V8" i="157" s="1"/>
  <c r="V10" i="157" s="1"/>
  <c r="U25" i="157"/>
  <c r="U7" i="157" s="1"/>
  <c r="U8" i="157" s="1"/>
  <c r="U10" i="157" s="1"/>
  <c r="T25" i="157"/>
  <c r="T7" i="157" s="1"/>
  <c r="T8" i="157" s="1"/>
  <c r="T10" i="157" s="1"/>
  <c r="S25" i="157"/>
  <c r="R25" i="157"/>
  <c r="R7" i="157" s="1"/>
  <c r="R8" i="157" s="1"/>
  <c r="R10" i="157" s="1"/>
  <c r="Q25" i="157"/>
  <c r="P25" i="157"/>
  <c r="O25" i="157"/>
  <c r="O7" i="157" s="1"/>
  <c r="O8" i="157" s="1"/>
  <c r="O10" i="157" s="1"/>
  <c r="N25" i="157"/>
  <c r="N7" i="157" s="1"/>
  <c r="N8" i="157" s="1"/>
  <c r="M25" i="157"/>
  <c r="L25" i="157"/>
  <c r="L7" i="157" s="1"/>
  <c r="L8" i="157" s="1"/>
  <c r="L10" i="157" s="1"/>
  <c r="K25" i="157"/>
  <c r="K7" i="157" s="1"/>
  <c r="K8" i="157" s="1"/>
  <c r="K10" i="157" s="1"/>
  <c r="J25" i="157"/>
  <c r="J7" i="157" s="1"/>
  <c r="J8" i="157" s="1"/>
  <c r="J10" i="157" s="1"/>
  <c r="I25" i="157"/>
  <c r="I7" i="157" s="1"/>
  <c r="I8" i="157" s="1"/>
  <c r="I10" i="157" s="1"/>
  <c r="H25" i="157"/>
  <c r="G25" i="157"/>
  <c r="N10" i="157"/>
  <c r="AB9" i="157"/>
  <c r="X7" i="157"/>
  <c r="X8" i="157" s="1"/>
  <c r="X10" i="157" s="1"/>
  <c r="S7" i="157"/>
  <c r="S8" i="157" s="1"/>
  <c r="S10" i="157" s="1"/>
  <c r="Q7" i="157"/>
  <c r="Q8" i="157" s="1"/>
  <c r="Q10" i="157" s="1"/>
  <c r="P7" i="157"/>
  <c r="P8" i="157" s="1"/>
  <c r="P10" i="157" s="1"/>
  <c r="M7" i="157"/>
  <c r="M8" i="157" s="1"/>
  <c r="M10" i="157" s="1"/>
  <c r="H7" i="157"/>
  <c r="H8" i="157" s="1"/>
  <c r="H10" i="157" s="1"/>
  <c r="G7" i="157"/>
  <c r="G8" i="156"/>
  <c r="AG71" i="155"/>
  <c r="AF71" i="155"/>
  <c r="AE71" i="155"/>
  <c r="AD71" i="155"/>
  <c r="AC71" i="155"/>
  <c r="AB71" i="155"/>
  <c r="AA71" i="155"/>
  <c r="Z71" i="155"/>
  <c r="Y71" i="155"/>
  <c r="X71" i="155"/>
  <c r="W71" i="155"/>
  <c r="V71" i="155"/>
  <c r="U71" i="155"/>
  <c r="T71" i="155"/>
  <c r="S71" i="155"/>
  <c r="R71" i="155"/>
  <c r="Q71" i="155"/>
  <c r="P71" i="155"/>
  <c r="O71" i="155"/>
  <c r="N71" i="155"/>
  <c r="M71" i="155"/>
  <c r="L71" i="155"/>
  <c r="K71" i="155"/>
  <c r="J71" i="155"/>
  <c r="I71" i="155"/>
  <c r="H71" i="155"/>
  <c r="AH70" i="155"/>
  <c r="AH69" i="155"/>
  <c r="AH71" i="155" s="1"/>
  <c r="AG62" i="155"/>
  <c r="AF62" i="155"/>
  <c r="AE62" i="155"/>
  <c r="AD62" i="155"/>
  <c r="AC62" i="155"/>
  <c r="AB62" i="155"/>
  <c r="AA62" i="155"/>
  <c r="Z62" i="155"/>
  <c r="Y62" i="155"/>
  <c r="X62" i="155"/>
  <c r="W62" i="155"/>
  <c r="V62" i="155"/>
  <c r="U62" i="155"/>
  <c r="T62" i="155"/>
  <c r="S62" i="155"/>
  <c r="R62" i="155"/>
  <c r="Q62" i="155"/>
  <c r="P62" i="155"/>
  <c r="O62" i="155"/>
  <c r="N62" i="155"/>
  <c r="M62" i="155"/>
  <c r="AH54" i="155"/>
  <c r="AH52" i="155"/>
  <c r="AH51" i="155"/>
  <c r="AH50" i="155"/>
  <c r="AG49" i="155"/>
  <c r="AF49" i="155"/>
  <c r="AE49" i="155"/>
  <c r="AD49" i="155"/>
  <c r="AC49" i="155"/>
  <c r="AB49" i="155"/>
  <c r="AA49" i="155"/>
  <c r="Z49" i="155"/>
  <c r="Y49" i="155"/>
  <c r="X49" i="155"/>
  <c r="W49" i="155"/>
  <c r="V49" i="155"/>
  <c r="U49" i="155"/>
  <c r="T49" i="155"/>
  <c r="S49" i="155"/>
  <c r="R49" i="155"/>
  <c r="Q49" i="155"/>
  <c r="P49" i="155"/>
  <c r="O49" i="155"/>
  <c r="N49" i="155"/>
  <c r="M49" i="155"/>
  <c r="L49" i="155"/>
  <c r="K49" i="155"/>
  <c r="J49" i="155"/>
  <c r="I49" i="155"/>
  <c r="H49" i="155"/>
  <c r="AH48" i="155"/>
  <c r="AH47" i="155"/>
  <c r="AH46" i="155"/>
  <c r="L62" i="155" s="1"/>
  <c r="AH45" i="155"/>
  <c r="AG44" i="155"/>
  <c r="AG53" i="155" s="1"/>
  <c r="AG55" i="155" s="1"/>
  <c r="AF44" i="155"/>
  <c r="AF53" i="155" s="1"/>
  <c r="AF55" i="155" s="1"/>
  <c r="AE44" i="155"/>
  <c r="AE53" i="155" s="1"/>
  <c r="AE55" i="155" s="1"/>
  <c r="AD44" i="155"/>
  <c r="AD53" i="155" s="1"/>
  <c r="AD55" i="155" s="1"/>
  <c r="AC44" i="155"/>
  <c r="AC53" i="155" s="1"/>
  <c r="AC55" i="155" s="1"/>
  <c r="AB44" i="155"/>
  <c r="AB53" i="155" s="1"/>
  <c r="AB55" i="155" s="1"/>
  <c r="AA44" i="155"/>
  <c r="AA53" i="155" s="1"/>
  <c r="AA55" i="155" s="1"/>
  <c r="Z44" i="155"/>
  <c r="Z53" i="155" s="1"/>
  <c r="Z55" i="155" s="1"/>
  <c r="Y44" i="155"/>
  <c r="Y53" i="155" s="1"/>
  <c r="Y55" i="155" s="1"/>
  <c r="X44" i="155"/>
  <c r="X53" i="155" s="1"/>
  <c r="X55" i="155" s="1"/>
  <c r="W44" i="155"/>
  <c r="W53" i="155" s="1"/>
  <c r="W55" i="155" s="1"/>
  <c r="V44" i="155"/>
  <c r="V53" i="155" s="1"/>
  <c r="V55" i="155" s="1"/>
  <c r="U44" i="155"/>
  <c r="U53" i="155" s="1"/>
  <c r="U55" i="155" s="1"/>
  <c r="T44" i="155"/>
  <c r="T53" i="155" s="1"/>
  <c r="T55" i="155" s="1"/>
  <c r="S44" i="155"/>
  <c r="S53" i="155" s="1"/>
  <c r="S55" i="155" s="1"/>
  <c r="R44" i="155"/>
  <c r="R53" i="155" s="1"/>
  <c r="R55" i="155" s="1"/>
  <c r="Q44" i="155"/>
  <c r="Q53" i="155" s="1"/>
  <c r="Q55" i="155" s="1"/>
  <c r="P44" i="155"/>
  <c r="P53" i="155" s="1"/>
  <c r="P55" i="155" s="1"/>
  <c r="O44" i="155"/>
  <c r="O53" i="155" s="1"/>
  <c r="O55" i="155" s="1"/>
  <c r="N44" i="155"/>
  <c r="N53" i="155" s="1"/>
  <c r="N55" i="155" s="1"/>
  <c r="M44" i="155"/>
  <c r="M53" i="155" s="1"/>
  <c r="M55" i="155" s="1"/>
  <c r="L44" i="155"/>
  <c r="L53" i="155" s="1"/>
  <c r="L55" i="155" s="1"/>
  <c r="K44" i="155"/>
  <c r="K53" i="155" s="1"/>
  <c r="K55" i="155" s="1"/>
  <c r="J44" i="155"/>
  <c r="J53" i="155" s="1"/>
  <c r="J55" i="155" s="1"/>
  <c r="I44" i="155"/>
  <c r="I53" i="155" s="1"/>
  <c r="I55" i="155" s="1"/>
  <c r="H44" i="155"/>
  <c r="AH37" i="155"/>
  <c r="AH34" i="155"/>
  <c r="AH33" i="155"/>
  <c r="J30" i="155"/>
  <c r="AH29" i="155"/>
  <c r="AH28" i="155"/>
  <c r="AG27" i="155"/>
  <c r="AG30" i="155" s="1"/>
  <c r="AF27" i="155"/>
  <c r="AF30" i="155" s="1"/>
  <c r="AE27" i="155"/>
  <c r="AE30" i="155" s="1"/>
  <c r="AD27" i="155"/>
  <c r="AD30" i="155" s="1"/>
  <c r="AC27" i="155"/>
  <c r="AC30" i="155" s="1"/>
  <c r="AB27" i="155"/>
  <c r="AB30" i="155" s="1"/>
  <c r="AA27" i="155"/>
  <c r="AA30" i="155" s="1"/>
  <c r="Z27" i="155"/>
  <c r="Z30" i="155" s="1"/>
  <c r="Y27" i="155"/>
  <c r="Y30" i="155" s="1"/>
  <c r="X27" i="155"/>
  <c r="X30" i="155" s="1"/>
  <c r="W27" i="155"/>
  <c r="W30" i="155" s="1"/>
  <c r="V27" i="155"/>
  <c r="V30" i="155" s="1"/>
  <c r="U27" i="155"/>
  <c r="U30" i="155" s="1"/>
  <c r="T27" i="155"/>
  <c r="T30" i="155" s="1"/>
  <c r="S27" i="155"/>
  <c r="S30" i="155" s="1"/>
  <c r="R27" i="155"/>
  <c r="R30" i="155" s="1"/>
  <c r="Q27" i="155"/>
  <c r="Q30" i="155" s="1"/>
  <c r="P27" i="155"/>
  <c r="P30" i="155" s="1"/>
  <c r="O27" i="155"/>
  <c r="O30" i="155" s="1"/>
  <c r="N27" i="155"/>
  <c r="N30" i="155" s="1"/>
  <c r="M27" i="155"/>
  <c r="M30" i="155" s="1"/>
  <c r="L27" i="155"/>
  <c r="L30" i="155" s="1"/>
  <c r="K27" i="155"/>
  <c r="K30" i="155" s="1"/>
  <c r="J27" i="155"/>
  <c r="I27" i="155"/>
  <c r="I30" i="155" s="1"/>
  <c r="H27" i="155"/>
  <c r="AH25" i="155"/>
  <c r="AH24" i="155"/>
  <c r="AH23" i="155"/>
  <c r="AG22" i="155"/>
  <c r="AG21" i="155" s="1"/>
  <c r="AF22" i="155"/>
  <c r="AF21" i="155" s="1"/>
  <c r="AE22" i="155"/>
  <c r="AD22" i="155"/>
  <c r="AD21" i="155" s="1"/>
  <c r="AC22" i="155"/>
  <c r="AC21" i="155" s="1"/>
  <c r="AB22" i="155"/>
  <c r="AB21" i="155" s="1"/>
  <c r="AA22" i="155"/>
  <c r="AA21" i="155" s="1"/>
  <c r="Z22" i="155"/>
  <c r="Z21" i="155" s="1"/>
  <c r="Y22" i="155"/>
  <c r="Y21" i="155" s="1"/>
  <c r="X22" i="155"/>
  <c r="X21" i="155" s="1"/>
  <c r="W22" i="155"/>
  <c r="V22" i="155"/>
  <c r="V21" i="155" s="1"/>
  <c r="U22" i="155"/>
  <c r="U21" i="155" s="1"/>
  <c r="T22" i="155"/>
  <c r="T21" i="155" s="1"/>
  <c r="S22" i="155"/>
  <c r="S21" i="155" s="1"/>
  <c r="R22" i="155"/>
  <c r="R21" i="155" s="1"/>
  <c r="Q22" i="155"/>
  <c r="Q21" i="155" s="1"/>
  <c r="P22" i="155"/>
  <c r="P21" i="155" s="1"/>
  <c r="O22" i="155"/>
  <c r="N22" i="155"/>
  <c r="N21" i="155" s="1"/>
  <c r="M22" i="155"/>
  <c r="M21" i="155" s="1"/>
  <c r="L22" i="155"/>
  <c r="L21" i="155" s="1"/>
  <c r="K22" i="155"/>
  <c r="K21" i="155" s="1"/>
  <c r="J22" i="155"/>
  <c r="J21" i="155" s="1"/>
  <c r="I22" i="155"/>
  <c r="I21" i="155" s="1"/>
  <c r="H22" i="155"/>
  <c r="AE21" i="155"/>
  <c r="W21" i="155"/>
  <c r="O21" i="155"/>
  <c r="AH20" i="155"/>
  <c r="AH19" i="155"/>
  <c r="AG18" i="155"/>
  <c r="AF18" i="155"/>
  <c r="AE18" i="155"/>
  <c r="AD18" i="155"/>
  <c r="AC18" i="155"/>
  <c r="AB18" i="155"/>
  <c r="AB13" i="155" s="1"/>
  <c r="AA18" i="155"/>
  <c r="Z18" i="155"/>
  <c r="Y18" i="155"/>
  <c r="X18" i="155"/>
  <c r="W18" i="155"/>
  <c r="V18" i="155"/>
  <c r="V13" i="155" s="1"/>
  <c r="U18" i="155"/>
  <c r="T18" i="155"/>
  <c r="S18" i="155"/>
  <c r="R18" i="155"/>
  <c r="Q18" i="155"/>
  <c r="P18" i="155"/>
  <c r="P13" i="155" s="1"/>
  <c r="O18" i="155"/>
  <c r="N18" i="155"/>
  <c r="M18" i="155"/>
  <c r="L18" i="155"/>
  <c r="K18" i="155"/>
  <c r="J18" i="155"/>
  <c r="J13" i="155" s="1"/>
  <c r="I18" i="155"/>
  <c r="H18" i="155"/>
  <c r="AH17" i="155"/>
  <c r="AH16" i="155"/>
  <c r="AG15" i="155"/>
  <c r="AF15" i="155"/>
  <c r="AE15" i="155"/>
  <c r="AD15" i="155"/>
  <c r="AC15" i="155"/>
  <c r="AB15" i="155"/>
  <c r="AA15" i="155"/>
  <c r="Z15" i="155"/>
  <c r="Z13" i="155" s="1"/>
  <c r="Y15" i="155"/>
  <c r="X15" i="155"/>
  <c r="W15" i="155"/>
  <c r="V15" i="155"/>
  <c r="U15" i="155"/>
  <c r="T15" i="155"/>
  <c r="S15" i="155"/>
  <c r="R15" i="155"/>
  <c r="R13" i="155" s="1"/>
  <c r="Q15" i="155"/>
  <c r="P15" i="155"/>
  <c r="O15" i="155"/>
  <c r="N15" i="155"/>
  <c r="M15" i="155"/>
  <c r="L15" i="155"/>
  <c r="K15" i="155"/>
  <c r="K13" i="155" s="1"/>
  <c r="J15" i="155"/>
  <c r="I15" i="155"/>
  <c r="H15" i="155"/>
  <c r="AH14" i="155"/>
  <c r="AD13" i="155"/>
  <c r="W13" i="155"/>
  <c r="N13" i="155"/>
  <c r="AH12" i="155"/>
  <c r="AH11" i="155"/>
  <c r="AG10" i="155"/>
  <c r="AG8" i="155" s="1"/>
  <c r="AF10" i="155"/>
  <c r="AF8" i="155" s="1"/>
  <c r="AE10" i="155"/>
  <c r="AE8" i="155" s="1"/>
  <c r="AD10" i="155"/>
  <c r="AC10" i="155"/>
  <c r="AC8" i="155" s="1"/>
  <c r="AB10" i="155"/>
  <c r="AB8" i="155" s="1"/>
  <c r="AB7" i="155" s="1"/>
  <c r="AB26" i="155" s="1"/>
  <c r="AB31" i="155" s="1"/>
  <c r="AA10" i="155"/>
  <c r="Z10" i="155"/>
  <c r="Z8" i="155" s="1"/>
  <c r="Y10" i="155"/>
  <c r="Y8" i="155" s="1"/>
  <c r="X10" i="155"/>
  <c r="W10" i="155"/>
  <c r="W8" i="155" s="1"/>
  <c r="V10" i="155"/>
  <c r="V8" i="155" s="1"/>
  <c r="U10" i="155"/>
  <c r="U8" i="155" s="1"/>
  <c r="T10" i="155"/>
  <c r="S10" i="155"/>
  <c r="S8" i="155" s="1"/>
  <c r="R10" i="155"/>
  <c r="R8" i="155" s="1"/>
  <c r="Q10" i="155"/>
  <c r="Q8" i="155" s="1"/>
  <c r="P10" i="155"/>
  <c r="P8" i="155" s="1"/>
  <c r="O10" i="155"/>
  <c r="N10" i="155"/>
  <c r="N8" i="155" s="1"/>
  <c r="M10" i="155"/>
  <c r="M8" i="155" s="1"/>
  <c r="L10" i="155"/>
  <c r="K10" i="155"/>
  <c r="K8" i="155" s="1"/>
  <c r="J10" i="155"/>
  <c r="I10" i="155"/>
  <c r="H10" i="155"/>
  <c r="H8" i="155" s="1"/>
  <c r="AH9" i="155"/>
  <c r="AD8" i="155"/>
  <c r="AD7" i="155" s="1"/>
  <c r="AA8" i="155"/>
  <c r="X8" i="155"/>
  <c r="T8" i="155"/>
  <c r="O8" i="155"/>
  <c r="L8" i="155"/>
  <c r="I8" i="155"/>
  <c r="AG19" i="154"/>
  <c r="AF19" i="154"/>
  <c r="AE19" i="154"/>
  <c r="AD19" i="154"/>
  <c r="AC19" i="154"/>
  <c r="AB19" i="154"/>
  <c r="AA19" i="154"/>
  <c r="Z19" i="154"/>
  <c r="Y19" i="154"/>
  <c r="X19" i="154"/>
  <c r="W19" i="154"/>
  <c r="V19" i="154"/>
  <c r="U19" i="154"/>
  <c r="T19" i="154"/>
  <c r="S19" i="154"/>
  <c r="R19" i="154"/>
  <c r="Q19" i="154"/>
  <c r="P19" i="154"/>
  <c r="O19" i="154"/>
  <c r="N19" i="154"/>
  <c r="M19" i="154"/>
  <c r="L19" i="154"/>
  <c r="K19" i="154"/>
  <c r="J19" i="154"/>
  <c r="I19" i="154"/>
  <c r="H19" i="154"/>
  <c r="AH18" i="154"/>
  <c r="AH19" i="154" s="1"/>
  <c r="AG17" i="154"/>
  <c r="AF17" i="154"/>
  <c r="AE17" i="154"/>
  <c r="AD17" i="154"/>
  <c r="AC17" i="154"/>
  <c r="AB17" i="154"/>
  <c r="AA17" i="154"/>
  <c r="Z17" i="154"/>
  <c r="Y17" i="154"/>
  <c r="X17" i="154"/>
  <c r="W17" i="154"/>
  <c r="V17" i="154"/>
  <c r="U17" i="154"/>
  <c r="T17" i="154"/>
  <c r="S17" i="154"/>
  <c r="R17" i="154"/>
  <c r="Q17" i="154"/>
  <c r="P17" i="154"/>
  <c r="O17" i="154"/>
  <c r="N17" i="154"/>
  <c r="M17" i="154"/>
  <c r="L17" i="154"/>
  <c r="K17" i="154"/>
  <c r="J17" i="154"/>
  <c r="I17" i="154"/>
  <c r="H17" i="154"/>
  <c r="AH16" i="154"/>
  <c r="AH17" i="154" s="1"/>
  <c r="AG14" i="154"/>
  <c r="AG15" i="154" s="1"/>
  <c r="AF14" i="154"/>
  <c r="AF15" i="154" s="1"/>
  <c r="AE14" i="154"/>
  <c r="AE15" i="154" s="1"/>
  <c r="AD14" i="154"/>
  <c r="AD15" i="154" s="1"/>
  <c r="AC14" i="154"/>
  <c r="AC15" i="154" s="1"/>
  <c r="AB14" i="154"/>
  <c r="AB15" i="154" s="1"/>
  <c r="AA14" i="154"/>
  <c r="AA15" i="154" s="1"/>
  <c r="Z14" i="154"/>
  <c r="Z15" i="154" s="1"/>
  <c r="Y14" i="154"/>
  <c r="Y15" i="154" s="1"/>
  <c r="X14" i="154"/>
  <c r="X15" i="154" s="1"/>
  <c r="W14" i="154"/>
  <c r="W15" i="154" s="1"/>
  <c r="V14" i="154"/>
  <c r="V15" i="154" s="1"/>
  <c r="U14" i="154"/>
  <c r="U15" i="154" s="1"/>
  <c r="T14" i="154"/>
  <c r="T15" i="154" s="1"/>
  <c r="S14" i="154"/>
  <c r="S15" i="154" s="1"/>
  <c r="R14" i="154"/>
  <c r="R15" i="154" s="1"/>
  <c r="Q14" i="154"/>
  <c r="Q15" i="154" s="1"/>
  <c r="P14" i="154"/>
  <c r="P15" i="154" s="1"/>
  <c r="O14" i="154"/>
  <c r="O15" i="154" s="1"/>
  <c r="N14" i="154"/>
  <c r="N15" i="154" s="1"/>
  <c r="M14" i="154"/>
  <c r="M15" i="154" s="1"/>
  <c r="L14" i="154"/>
  <c r="L15" i="154" s="1"/>
  <c r="K14" i="154"/>
  <c r="K15" i="154" s="1"/>
  <c r="J14" i="154"/>
  <c r="J15" i="154" s="1"/>
  <c r="I14" i="154"/>
  <c r="I15" i="154" s="1"/>
  <c r="H14" i="154"/>
  <c r="H15" i="154" s="1"/>
  <c r="AH13" i="154"/>
  <c r="AH12" i="154"/>
  <c r="AH11" i="154"/>
  <c r="AG10" i="154"/>
  <c r="AF10" i="154"/>
  <c r="AE10" i="154"/>
  <c r="AD10" i="154"/>
  <c r="AC10" i="154"/>
  <c r="AB10" i="154"/>
  <c r="AA10" i="154"/>
  <c r="Z10" i="154"/>
  <c r="Y10" i="154"/>
  <c r="X10" i="154"/>
  <c r="W10" i="154"/>
  <c r="V10" i="154"/>
  <c r="U10" i="154"/>
  <c r="T10" i="154"/>
  <c r="S10" i="154"/>
  <c r="R10" i="154"/>
  <c r="Q10" i="154"/>
  <c r="P10" i="154"/>
  <c r="O10" i="154"/>
  <c r="N10" i="154"/>
  <c r="M10" i="154"/>
  <c r="L10" i="154"/>
  <c r="K10" i="154"/>
  <c r="J10" i="154"/>
  <c r="I10" i="154"/>
  <c r="H10" i="154"/>
  <c r="AH9" i="154"/>
  <c r="AH8" i="154"/>
  <c r="AH10" i="154" s="1"/>
  <c r="AH7" i="154"/>
  <c r="J24" i="153"/>
  <c r="J22" i="153"/>
  <c r="J18" i="153"/>
  <c r="J15" i="153"/>
  <c r="J11" i="153"/>
  <c r="J10" i="153"/>
  <c r="Q46" i="152"/>
  <c r="Q47" i="152" s="1"/>
  <c r="P46" i="152"/>
  <c r="P47" i="152" s="1"/>
  <c r="O46" i="152"/>
  <c r="O47" i="152" s="1"/>
  <c r="N46" i="152"/>
  <c r="N47" i="152" s="1"/>
  <c r="M46" i="152"/>
  <c r="M47" i="152" s="1"/>
  <c r="L46" i="152"/>
  <c r="L47" i="152" s="1"/>
  <c r="K46" i="152"/>
  <c r="K47" i="152" s="1"/>
  <c r="J46" i="152"/>
  <c r="J47" i="152" s="1"/>
  <c r="I46" i="152"/>
  <c r="I47" i="152" s="1"/>
  <c r="H46" i="152"/>
  <c r="H47" i="152" s="1"/>
  <c r="R45" i="152"/>
  <c r="R44" i="152"/>
  <c r="R43" i="152"/>
  <c r="R42" i="152"/>
  <c r="R41" i="152"/>
  <c r="Q39" i="152"/>
  <c r="Q40" i="152" s="1"/>
  <c r="P39" i="152"/>
  <c r="P40" i="152" s="1"/>
  <c r="O39" i="152"/>
  <c r="O40" i="152" s="1"/>
  <c r="N39" i="152"/>
  <c r="N40" i="152" s="1"/>
  <c r="M39" i="152"/>
  <c r="M40" i="152" s="1"/>
  <c r="L39" i="152"/>
  <c r="L40" i="152" s="1"/>
  <c r="K39" i="152"/>
  <c r="K40" i="152" s="1"/>
  <c r="J39" i="152"/>
  <c r="J40" i="152" s="1"/>
  <c r="I39" i="152"/>
  <c r="I40" i="152" s="1"/>
  <c r="H39" i="152"/>
  <c r="H40" i="152" s="1"/>
  <c r="R38" i="152"/>
  <c r="R37" i="152"/>
  <c r="R36" i="152"/>
  <c r="R35" i="152"/>
  <c r="R34" i="152"/>
  <c r="J33" i="152"/>
  <c r="I33" i="152"/>
  <c r="Q32" i="152"/>
  <c r="P32" i="152"/>
  <c r="O32" i="152"/>
  <c r="N32" i="152"/>
  <c r="M32" i="152"/>
  <c r="L32" i="152"/>
  <c r="K32" i="152"/>
  <c r="J32" i="152"/>
  <c r="I32" i="152"/>
  <c r="H32" i="152"/>
  <c r="R31" i="152"/>
  <c r="R30" i="152"/>
  <c r="R29" i="152"/>
  <c r="R28" i="152"/>
  <c r="R27" i="152"/>
  <c r="R26" i="152"/>
  <c r="R25" i="152"/>
  <c r="R24" i="152"/>
  <c r="Q23" i="152"/>
  <c r="Q33" i="152" s="1"/>
  <c r="P23" i="152"/>
  <c r="P33" i="152" s="1"/>
  <c r="O23" i="152"/>
  <c r="O33" i="152" s="1"/>
  <c r="N23" i="152"/>
  <c r="N33" i="152" s="1"/>
  <c r="M23" i="152"/>
  <c r="M33" i="152" s="1"/>
  <c r="L23" i="152"/>
  <c r="L33" i="152" s="1"/>
  <c r="K23" i="152"/>
  <c r="K33" i="152" s="1"/>
  <c r="J23" i="152"/>
  <c r="I23" i="152"/>
  <c r="H23" i="152"/>
  <c r="H33" i="152" s="1"/>
  <c r="R22" i="152"/>
  <c r="R21" i="152"/>
  <c r="R20" i="152"/>
  <c r="R19" i="152"/>
  <c r="R18" i="152"/>
  <c r="R17" i="152"/>
  <c r="R16" i="152"/>
  <c r="R15" i="152"/>
  <c r="Q13" i="152"/>
  <c r="Q14" i="152" s="1"/>
  <c r="P13" i="152"/>
  <c r="P14" i="152" s="1"/>
  <c r="O13" i="152"/>
  <c r="O14" i="152" s="1"/>
  <c r="N13" i="152"/>
  <c r="N14" i="152" s="1"/>
  <c r="M13" i="152"/>
  <c r="M14" i="152" s="1"/>
  <c r="L13" i="152"/>
  <c r="L14" i="152" s="1"/>
  <c r="K13" i="152"/>
  <c r="K14" i="152" s="1"/>
  <c r="J13" i="152"/>
  <c r="J14" i="152" s="1"/>
  <c r="I13" i="152"/>
  <c r="I14" i="152" s="1"/>
  <c r="H13" i="152"/>
  <c r="H14" i="152" s="1"/>
  <c r="R12" i="152"/>
  <c r="R11" i="152"/>
  <c r="R10" i="152"/>
  <c r="R9" i="152"/>
  <c r="R8" i="152"/>
  <c r="R7" i="152"/>
  <c r="R6" i="152"/>
  <c r="R5" i="152"/>
  <c r="R23" i="152" l="1"/>
  <c r="H25" i="159"/>
  <c r="J19" i="153"/>
  <c r="J20" i="153" s="1"/>
  <c r="R7" i="155"/>
  <c r="M13" i="155"/>
  <c r="S13" i="155"/>
  <c r="Y13" i="155"/>
  <c r="AE13" i="155"/>
  <c r="O13" i="155"/>
  <c r="U13" i="155"/>
  <c r="U7" i="155" s="1"/>
  <c r="U26" i="155" s="1"/>
  <c r="U31" i="155" s="1"/>
  <c r="AA13" i="155"/>
  <c r="V26" i="159"/>
  <c r="R32" i="152"/>
  <c r="I20" i="154"/>
  <c r="I21" i="154" s="1"/>
  <c r="AG20" i="154"/>
  <c r="AG21" i="154" s="1"/>
  <c r="N7" i="155"/>
  <c r="N26" i="155" s="1"/>
  <c r="N31" i="155" s="1"/>
  <c r="K64" i="157"/>
  <c r="K11" i="157" s="1"/>
  <c r="K12" i="157" s="1"/>
  <c r="K13" i="157" s="1"/>
  <c r="Q64" i="157"/>
  <c r="Q11" i="157" s="1"/>
  <c r="Q12" i="157" s="1"/>
  <c r="Q13" i="157" s="1"/>
  <c r="W64" i="157"/>
  <c r="W11" i="157" s="1"/>
  <c r="W12" i="157" s="1"/>
  <c r="W13" i="157" s="1"/>
  <c r="W25" i="159"/>
  <c r="U20" i="154"/>
  <c r="U21" i="154" s="1"/>
  <c r="AH15" i="154"/>
  <c r="L64" i="157"/>
  <c r="L11" i="157" s="1"/>
  <c r="L12" i="157" s="1"/>
  <c r="L13" i="157" s="1"/>
  <c r="X64" i="157"/>
  <c r="X11" i="157" s="1"/>
  <c r="X12" i="157" s="1"/>
  <c r="X13" i="157" s="1"/>
  <c r="AH14" i="154"/>
  <c r="Q13" i="155"/>
  <c r="AC13" i="155"/>
  <c r="K48" i="152"/>
  <c r="S7" i="155"/>
  <c r="S26" i="155" s="1"/>
  <c r="Z7" i="155"/>
  <c r="Z26" i="155" s="1"/>
  <c r="Z31" i="155" s="1"/>
  <c r="Z35" i="155" s="1"/>
  <c r="Z36" i="155" s="1"/>
  <c r="Z32" i="155" s="1"/>
  <c r="Z38" i="155" s="1"/>
  <c r="O48" i="152"/>
  <c r="AE7" i="155"/>
  <c r="N48" i="152"/>
  <c r="V20" i="154"/>
  <c r="V21" i="154" s="1"/>
  <c r="U64" i="157"/>
  <c r="U11" i="157" s="1"/>
  <c r="U12" i="157" s="1"/>
  <c r="U13" i="157" s="1"/>
  <c r="AC18" i="159"/>
  <c r="H20" i="154"/>
  <c r="H21" i="154" s="1"/>
  <c r="N20" i="154"/>
  <c r="N21" i="154" s="1"/>
  <c r="T20" i="154"/>
  <c r="T21" i="154" s="1"/>
  <c r="Z20" i="154"/>
  <c r="Z21" i="154" s="1"/>
  <c r="AF20" i="154"/>
  <c r="AF21" i="154" s="1"/>
  <c r="K7" i="155"/>
  <c r="K26" i="155" s="1"/>
  <c r="K31" i="155" s="1"/>
  <c r="AA7" i="155"/>
  <c r="AA26" i="155" s="1"/>
  <c r="R26" i="155"/>
  <c r="R31" i="155" s="1"/>
  <c r="R35" i="155" s="1"/>
  <c r="R36" i="155" s="1"/>
  <c r="R32" i="155" s="1"/>
  <c r="R38" i="155" s="1"/>
  <c r="T13" i="155"/>
  <c r="AF13" i="155"/>
  <c r="AF7" i="155" s="1"/>
  <c r="AF26" i="155" s="1"/>
  <c r="AF31" i="155" s="1"/>
  <c r="G64" i="157"/>
  <c r="G11" i="157" s="1"/>
  <c r="G12" i="157" s="1"/>
  <c r="G13" i="157" s="1"/>
  <c r="M64" i="157"/>
  <c r="M11" i="157" s="1"/>
  <c r="M12" i="157" s="1"/>
  <c r="M13" i="157" s="1"/>
  <c r="S64" i="157"/>
  <c r="S11" i="157" s="1"/>
  <c r="S12" i="157" s="1"/>
  <c r="S13" i="157" s="1"/>
  <c r="Y64" i="157"/>
  <c r="Y11" i="157" s="1"/>
  <c r="Y12" i="157" s="1"/>
  <c r="Y13" i="157" s="1"/>
  <c r="G46" i="158"/>
  <c r="G47" i="158" s="1"/>
  <c r="Q26" i="159"/>
  <c r="I25" i="159"/>
  <c r="I26" i="159" s="1"/>
  <c r="O25" i="159"/>
  <c r="O26" i="159" s="1"/>
  <c r="U25" i="159"/>
  <c r="AA25" i="159"/>
  <c r="AA26" i="159" s="1"/>
  <c r="M7" i="155"/>
  <c r="M26" i="155" s="1"/>
  <c r="M31" i="155" s="1"/>
  <c r="M35" i="155" s="1"/>
  <c r="M36" i="155" s="1"/>
  <c r="M32" i="155" s="1"/>
  <c r="M38" i="155" s="1"/>
  <c r="R39" i="152"/>
  <c r="R40" i="152" s="1"/>
  <c r="AB20" i="154"/>
  <c r="AB21" i="154" s="1"/>
  <c r="AA64" i="157"/>
  <c r="AA11" i="157" s="1"/>
  <c r="AA12" i="157" s="1"/>
  <c r="AA13" i="157" s="1"/>
  <c r="L48" i="152"/>
  <c r="AH21" i="154"/>
  <c r="Q20" i="154"/>
  <c r="Q21" i="154" s="1"/>
  <c r="AC20" i="154"/>
  <c r="AC21" i="154" s="1"/>
  <c r="O7" i="155"/>
  <c r="O26" i="155" s="1"/>
  <c r="O31" i="155" s="1"/>
  <c r="AD26" i="155"/>
  <c r="AD31" i="155" s="1"/>
  <c r="AH15" i="155"/>
  <c r="AG13" i="155"/>
  <c r="AG7" i="155" s="1"/>
  <c r="AG26" i="155" s="1"/>
  <c r="AG31" i="155" s="1"/>
  <c r="H26" i="159"/>
  <c r="R25" i="159"/>
  <c r="R26" i="159" s="1"/>
  <c r="P48" i="152"/>
  <c r="Y7" i="155"/>
  <c r="Y26" i="155" s="1"/>
  <c r="Y31" i="155" s="1"/>
  <c r="Y35" i="155" s="1"/>
  <c r="Y36" i="155" s="1"/>
  <c r="Y32" i="155" s="1"/>
  <c r="Y38" i="155" s="1"/>
  <c r="L26" i="159"/>
  <c r="P20" i="154"/>
  <c r="P21" i="154" s="1"/>
  <c r="O64" i="157"/>
  <c r="O11" i="157" s="1"/>
  <c r="O12" i="157" s="1"/>
  <c r="O13" i="157" s="1"/>
  <c r="R13" i="152"/>
  <c r="R14" i="152" s="1"/>
  <c r="R46" i="152"/>
  <c r="R47" i="152" s="1"/>
  <c r="J25" i="153"/>
  <c r="AH20" i="154"/>
  <c r="L20" i="154"/>
  <c r="L21" i="154" s="1"/>
  <c r="R20" i="154"/>
  <c r="R21" i="154" s="1"/>
  <c r="X20" i="154"/>
  <c r="X21" i="154" s="1"/>
  <c r="AD20" i="154"/>
  <c r="AD21" i="154" s="1"/>
  <c r="P7" i="155"/>
  <c r="P26" i="155" s="1"/>
  <c r="P31" i="155" s="1"/>
  <c r="P35" i="155" s="1"/>
  <c r="P36" i="155" s="1"/>
  <c r="P32" i="155" s="1"/>
  <c r="P38" i="155" s="1"/>
  <c r="AH10" i="155"/>
  <c r="V7" i="155"/>
  <c r="V26" i="155" s="1"/>
  <c r="V31" i="155" s="1"/>
  <c r="V35" i="155" s="1"/>
  <c r="V36" i="155" s="1"/>
  <c r="V32" i="155" s="1"/>
  <c r="V38" i="155" s="1"/>
  <c r="L13" i="155"/>
  <c r="L7" i="155" s="1"/>
  <c r="L26" i="155" s="1"/>
  <c r="L31" i="155" s="1"/>
  <c r="L35" i="155" s="1"/>
  <c r="L36" i="155" s="1"/>
  <c r="L32" i="155" s="1"/>
  <c r="L38" i="155" s="1"/>
  <c r="X13" i="155"/>
  <c r="X7" i="155" s="1"/>
  <c r="X26" i="155" s="1"/>
  <c r="X31" i="155" s="1"/>
  <c r="AC12" i="159"/>
  <c r="U26" i="159"/>
  <c r="T7" i="155"/>
  <c r="T26" i="155" s="1"/>
  <c r="T31" i="155" s="1"/>
  <c r="J20" i="154"/>
  <c r="J21" i="154" s="1"/>
  <c r="I64" i="157"/>
  <c r="I11" i="157" s="1"/>
  <c r="I12" i="157" s="1"/>
  <c r="I13" i="157" s="1"/>
  <c r="H48" i="152"/>
  <c r="M20" i="154"/>
  <c r="M21" i="154" s="1"/>
  <c r="Y20" i="154"/>
  <c r="Y21" i="154" s="1"/>
  <c r="W7" i="155"/>
  <c r="W26" i="155" s="1"/>
  <c r="W31" i="155" s="1"/>
  <c r="Q7" i="155"/>
  <c r="Q26" i="155" s="1"/>
  <c r="Q31" i="155" s="1"/>
  <c r="Q35" i="155" s="1"/>
  <c r="Q36" i="155" s="1"/>
  <c r="Q32" i="155" s="1"/>
  <c r="Q38" i="155" s="1"/>
  <c r="AC7" i="155"/>
  <c r="AC26" i="155" s="1"/>
  <c r="AC31" i="155" s="1"/>
  <c r="AH49" i="155"/>
  <c r="P26" i="159"/>
  <c r="AB26" i="159"/>
  <c r="N25" i="159"/>
  <c r="N26" i="159" s="1"/>
  <c r="Z25" i="159"/>
  <c r="Z26" i="159" s="1"/>
  <c r="N35" i="155"/>
  <c r="N36" i="155" s="1"/>
  <c r="N32" i="155" s="1"/>
  <c r="N38" i="155" s="1"/>
  <c r="U35" i="155"/>
  <c r="U36" i="155" s="1"/>
  <c r="U32" i="155" s="1"/>
  <c r="U38" i="155" s="1"/>
  <c r="AD35" i="155"/>
  <c r="AD36" i="155" s="1"/>
  <c r="AD32" i="155" s="1"/>
  <c r="AD38" i="155" s="1"/>
  <c r="AC35" i="155"/>
  <c r="AC36" i="155" s="1"/>
  <c r="AC32" i="155" s="1"/>
  <c r="AC38" i="155" s="1"/>
  <c r="AG35" i="155"/>
  <c r="AG36" i="155" s="1"/>
  <c r="AG32" i="155" s="1"/>
  <c r="AG38" i="155" s="1"/>
  <c r="J8" i="155"/>
  <c r="AA31" i="155"/>
  <c r="AE26" i="155"/>
  <c r="AE31" i="155" s="1"/>
  <c r="AH22" i="155"/>
  <c r="H21" i="155"/>
  <c r="AH21" i="155" s="1"/>
  <c r="AH27" i="155"/>
  <c r="S31" i="155"/>
  <c r="AB38" i="155"/>
  <c r="AB35" i="155"/>
  <c r="AB36" i="155" s="1"/>
  <c r="AB32" i="155" s="1"/>
  <c r="H7" i="155"/>
  <c r="I13" i="155"/>
  <c r="I7" i="155" s="1"/>
  <c r="I26" i="155" s="1"/>
  <c r="I31" i="155" s="1"/>
  <c r="H13" i="155"/>
  <c r="AH18" i="155"/>
  <c r="H47" i="158"/>
  <c r="J64" i="157"/>
  <c r="J11" i="157" s="1"/>
  <c r="J12" i="157" s="1"/>
  <c r="J13" i="157" s="1"/>
  <c r="N64" i="157"/>
  <c r="N11" i="157" s="1"/>
  <c r="N12" i="157" s="1"/>
  <c r="N13" i="157" s="1"/>
  <c r="R64" i="157"/>
  <c r="R11" i="157" s="1"/>
  <c r="R12" i="157" s="1"/>
  <c r="R13" i="157" s="1"/>
  <c r="V64" i="157"/>
  <c r="V11" i="157" s="1"/>
  <c r="V12" i="157" s="1"/>
  <c r="V13" i="157" s="1"/>
  <c r="Z64" i="157"/>
  <c r="Z11" i="157" s="1"/>
  <c r="Z12" i="157" s="1"/>
  <c r="Z13" i="157" s="1"/>
  <c r="AB44" i="157"/>
  <c r="AB56" i="157"/>
  <c r="K26" i="159"/>
  <c r="S26" i="159"/>
  <c r="W26" i="159"/>
  <c r="H30" i="155"/>
  <c r="AH30" i="155" s="1"/>
  <c r="AH44" i="155"/>
  <c r="H53" i="155"/>
  <c r="G8" i="157"/>
  <c r="AB7" i="157"/>
  <c r="AB25" i="157"/>
  <c r="T26" i="159"/>
  <c r="X26" i="159"/>
  <c r="AC24" i="159"/>
  <c r="AC25" i="159" s="1"/>
  <c r="AC26" i="159" s="1"/>
  <c r="AB41" i="157"/>
  <c r="Q48" i="152"/>
  <c r="I48" i="152"/>
  <c r="M48" i="152"/>
  <c r="J48" i="152"/>
  <c r="R33" i="152"/>
  <c r="R48" i="152" s="1"/>
  <c r="K20" i="154"/>
  <c r="K21" i="154" s="1"/>
  <c r="O20" i="154"/>
  <c r="O21" i="154" s="1"/>
  <c r="S20" i="154"/>
  <c r="S21" i="154" s="1"/>
  <c r="W20" i="154"/>
  <c r="W21" i="154" s="1"/>
  <c r="AA20" i="154"/>
  <c r="AA21" i="154" s="1"/>
  <c r="AE20" i="154"/>
  <c r="AE21" i="154" s="1"/>
  <c r="E11" i="136"/>
  <c r="E39" i="136" s="1"/>
  <c r="E50" i="136"/>
  <c r="E46" i="136"/>
  <c r="E47" i="136" s="1"/>
  <c r="E62" i="136"/>
  <c r="E60" i="136"/>
  <c r="E49" i="136"/>
  <c r="E45" i="136"/>
  <c r="E42" i="136"/>
  <c r="E41" i="136"/>
  <c r="E40" i="136"/>
  <c r="E37" i="136"/>
  <c r="E36" i="136"/>
  <c r="E35" i="136"/>
  <c r="E34" i="136"/>
  <c r="E33" i="136"/>
  <c r="E32" i="136"/>
  <c r="E38" i="136" s="1"/>
  <c r="AB13" i="157" l="1"/>
  <c r="E43" i="136"/>
  <c r="E48" i="136"/>
  <c r="E44" i="136"/>
  <c r="X35" i="155"/>
  <c r="X36" i="155" s="1"/>
  <c r="X32" i="155" s="1"/>
  <c r="X38" i="155" s="1"/>
  <c r="AF35" i="155"/>
  <c r="AF36" i="155" s="1"/>
  <c r="AF32" i="155" s="1"/>
  <c r="AF38" i="155" s="1"/>
  <c r="H26" i="155"/>
  <c r="AH26" i="155" s="1"/>
  <c r="AB64" i="157"/>
  <c r="AB11" i="157"/>
  <c r="H31" i="155"/>
  <c r="AA35" i="155"/>
  <c r="AA36" i="155" s="1"/>
  <c r="AA32" i="155" s="1"/>
  <c r="AA38" i="155" s="1"/>
  <c r="AB8" i="157"/>
  <c r="G10" i="157"/>
  <c r="AB10" i="157" s="1"/>
  <c r="AB12" i="157"/>
  <c r="AH13" i="155"/>
  <c r="O35" i="155"/>
  <c r="O36" i="155" s="1"/>
  <c r="O32" i="155" s="1"/>
  <c r="O38" i="155" s="1"/>
  <c r="S35" i="155"/>
  <c r="S36" i="155" s="1"/>
  <c r="S32" i="155" s="1"/>
  <c r="S38" i="155" s="1"/>
  <c r="J7" i="155"/>
  <c r="J26" i="155" s="1"/>
  <c r="J31" i="155" s="1"/>
  <c r="AH8" i="155"/>
  <c r="I35" i="155"/>
  <c r="I36" i="155" s="1"/>
  <c r="I32" i="155" s="1"/>
  <c r="I38" i="155" s="1"/>
  <c r="K35" i="155"/>
  <c r="K36" i="155" s="1"/>
  <c r="K32" i="155" s="1"/>
  <c r="K38" i="155" s="1"/>
  <c r="W35" i="155"/>
  <c r="W36" i="155" s="1"/>
  <c r="W32" i="155" s="1"/>
  <c r="W38" i="155" s="1"/>
  <c r="AH53" i="155"/>
  <c r="H55" i="155"/>
  <c r="T35" i="155"/>
  <c r="T36" i="155" s="1"/>
  <c r="T32" i="155" s="1"/>
  <c r="T38" i="155" s="1"/>
  <c r="AE35" i="155"/>
  <c r="AE36" i="155" s="1"/>
  <c r="AE32" i="155" s="1"/>
  <c r="AE38" i="155" s="1"/>
  <c r="P49" i="152"/>
  <c r="H49" i="152"/>
  <c r="R49" i="152" s="1"/>
  <c r="K49" i="152"/>
  <c r="L49" i="152"/>
  <c r="N49" i="152"/>
  <c r="O49" i="152"/>
  <c r="Q49" i="152"/>
  <c r="I49" i="152"/>
  <c r="J49" i="152"/>
  <c r="M49" i="152"/>
  <c r="AH55" i="155" l="1"/>
  <c r="H56" i="155"/>
  <c r="I56" i="155" s="1"/>
  <c r="J56" i="155" s="1"/>
  <c r="K56" i="155" s="1"/>
  <c r="L56" i="155" s="1"/>
  <c r="M56" i="155" s="1"/>
  <c r="N56" i="155" s="1"/>
  <c r="O56" i="155" s="1"/>
  <c r="P56" i="155" s="1"/>
  <c r="Q56" i="155" s="1"/>
  <c r="R56" i="155" s="1"/>
  <c r="S56" i="155" s="1"/>
  <c r="T56" i="155" s="1"/>
  <c r="U56" i="155" s="1"/>
  <c r="V56" i="155" s="1"/>
  <c r="W56" i="155" s="1"/>
  <c r="X56" i="155" s="1"/>
  <c r="Y56" i="155" s="1"/>
  <c r="Z56" i="155" s="1"/>
  <c r="AA56" i="155" s="1"/>
  <c r="AB56" i="155" s="1"/>
  <c r="AC56" i="155" s="1"/>
  <c r="AD56" i="155" s="1"/>
  <c r="AE56" i="155" s="1"/>
  <c r="AF56" i="155" s="1"/>
  <c r="AG56" i="155" s="1"/>
  <c r="AH62" i="155" s="1"/>
  <c r="L63" i="155" s="1"/>
  <c r="AH7" i="155"/>
  <c r="J35" i="155"/>
  <c r="J36" i="155" s="1"/>
  <c r="J32" i="155" s="1"/>
  <c r="J38" i="155" s="1"/>
  <c r="AH31" i="155"/>
  <c r="H35" i="155"/>
  <c r="H57" i="127"/>
  <c r="H56" i="127"/>
  <c r="H55" i="127"/>
  <c r="H54" i="127"/>
  <c r="H53" i="127"/>
  <c r="H52" i="127"/>
  <c r="H51" i="127"/>
  <c r="H50" i="127"/>
  <c r="E75" i="126"/>
  <c r="AH35" i="155" l="1"/>
  <c r="H36" i="155"/>
  <c r="E76" i="126"/>
  <c r="AH36" i="155" l="1"/>
  <c r="H32" i="155"/>
  <c r="DU77" i="126"/>
  <c r="E17" i="126"/>
  <c r="M106" i="127"/>
  <c r="G106" i="127" s="1"/>
  <c r="R93" i="127"/>
  <c r="L25" i="127"/>
  <c r="L24" i="127"/>
  <c r="L23" i="127"/>
  <c r="L13" i="127"/>
  <c r="L12" i="127"/>
  <c r="L10" i="127"/>
  <c r="L9" i="127"/>
  <c r="I59" i="127" l="1"/>
  <c r="I58" i="127"/>
  <c r="I56" i="127"/>
  <c r="I57" i="127"/>
  <c r="I79" i="127"/>
  <c r="I78" i="127"/>
  <c r="J78" i="127" s="1"/>
  <c r="I51" i="127"/>
  <c r="J51" i="127" s="1"/>
  <c r="I50" i="127"/>
  <c r="J50" i="127" s="1"/>
  <c r="I53" i="127"/>
  <c r="I52" i="127"/>
  <c r="AH32" i="155"/>
  <c r="H38" i="155"/>
  <c r="AH38" i="155" s="1"/>
  <c r="D24" i="130"/>
  <c r="D22" i="130"/>
  <c r="K8" i="130"/>
  <c r="D9" i="130" s="1"/>
  <c r="T11" i="130"/>
  <c r="T8" i="130"/>
  <c r="D15" i="130" s="1"/>
  <c r="G23" i="151"/>
  <c r="F23" i="151"/>
  <c r="G13" i="151"/>
  <c r="F13" i="151"/>
  <c r="AB24" i="150"/>
  <c r="AB23" i="150"/>
  <c r="AB22" i="150"/>
  <c r="AA21" i="150"/>
  <c r="AA7" i="150" s="1"/>
  <c r="AA8" i="150" s="1"/>
  <c r="AA9" i="150" s="1"/>
  <c r="Z21" i="150"/>
  <c r="Z7" i="150" s="1"/>
  <c r="Z8" i="150" s="1"/>
  <c r="Z9" i="150" s="1"/>
  <c r="Y21" i="150"/>
  <c r="Y7" i="150" s="1"/>
  <c r="Y8" i="150" s="1"/>
  <c r="Y9" i="150" s="1"/>
  <c r="X21" i="150"/>
  <c r="X7" i="150"/>
  <c r="X8" i="150" s="1"/>
  <c r="X9" i="150" s="1"/>
  <c r="W21" i="150"/>
  <c r="W7" i="150"/>
  <c r="W8" i="150" s="1"/>
  <c r="W9" i="150" s="1"/>
  <c r="V21" i="150"/>
  <c r="V7" i="150" s="1"/>
  <c r="U21" i="150"/>
  <c r="T21" i="150"/>
  <c r="T7" i="150" s="1"/>
  <c r="T8" i="150" s="1"/>
  <c r="T9" i="150" s="1"/>
  <c r="S21" i="150"/>
  <c r="S7" i="150" s="1"/>
  <c r="S8" i="150" s="1"/>
  <c r="S9" i="150" s="1"/>
  <c r="R21" i="150"/>
  <c r="R7" i="150" s="1"/>
  <c r="R8" i="150" s="1"/>
  <c r="R9" i="150" s="1"/>
  <c r="Q21" i="150"/>
  <c r="Q7" i="150" s="1"/>
  <c r="Q8" i="150" s="1"/>
  <c r="Q9" i="150" s="1"/>
  <c r="P21" i="150"/>
  <c r="P7" i="150"/>
  <c r="P8" i="150" s="1"/>
  <c r="P9" i="150" s="1"/>
  <c r="O21" i="150"/>
  <c r="O7" i="150" s="1"/>
  <c r="O8" i="150" s="1"/>
  <c r="O9" i="150" s="1"/>
  <c r="N21" i="150"/>
  <c r="N7" i="150" s="1"/>
  <c r="N8" i="150" s="1"/>
  <c r="M21" i="150"/>
  <c r="M7" i="150" s="1"/>
  <c r="M8" i="150" s="1"/>
  <c r="M9" i="150" s="1"/>
  <c r="L21" i="150"/>
  <c r="L7" i="150"/>
  <c r="L8" i="150" s="1"/>
  <c r="L9" i="150" s="1"/>
  <c r="K21" i="150"/>
  <c r="K7" i="150" s="1"/>
  <c r="K8" i="150" s="1"/>
  <c r="K9" i="150" s="1"/>
  <c r="J21" i="150"/>
  <c r="J7" i="150"/>
  <c r="J8" i="150" s="1"/>
  <c r="J9" i="150" s="1"/>
  <c r="I21" i="150"/>
  <c r="H21" i="150"/>
  <c r="H7" i="150" s="1"/>
  <c r="H8" i="150" s="1"/>
  <c r="H9" i="150" s="1"/>
  <c r="G21" i="150"/>
  <c r="G7" i="150" s="1"/>
  <c r="G8" i="150" s="1"/>
  <c r="N9" i="150"/>
  <c r="U7" i="150"/>
  <c r="U8" i="150" s="1"/>
  <c r="U9" i="150" s="1"/>
  <c r="I7" i="150"/>
  <c r="I8" i="150" s="1"/>
  <c r="I9" i="150" s="1"/>
  <c r="G8" i="149"/>
  <c r="AB24" i="148"/>
  <c r="AB23" i="148"/>
  <c r="AB22" i="148"/>
  <c r="AA21" i="148"/>
  <c r="AA7" i="148" s="1"/>
  <c r="AA8" i="148" s="1"/>
  <c r="AA9" i="148" s="1"/>
  <c r="Z21" i="148"/>
  <c r="Z7" i="148" s="1"/>
  <c r="Z8" i="148" s="1"/>
  <c r="Z9" i="148" s="1"/>
  <c r="Y21" i="148"/>
  <c r="Y7" i="148" s="1"/>
  <c r="Y8" i="148" s="1"/>
  <c r="Y9" i="148" s="1"/>
  <c r="X21" i="148"/>
  <c r="X7" i="148" s="1"/>
  <c r="X8" i="148" s="1"/>
  <c r="X9" i="148" s="1"/>
  <c r="W21" i="148"/>
  <c r="W7" i="148" s="1"/>
  <c r="W8" i="148" s="1"/>
  <c r="W9" i="148" s="1"/>
  <c r="V21" i="148"/>
  <c r="V7" i="148" s="1"/>
  <c r="V8" i="148" s="1"/>
  <c r="V9" i="148" s="1"/>
  <c r="U21" i="148"/>
  <c r="U7" i="148" s="1"/>
  <c r="U8" i="148" s="1"/>
  <c r="U9" i="148" s="1"/>
  <c r="T21" i="148"/>
  <c r="T7" i="148"/>
  <c r="T8" i="148" s="1"/>
  <c r="T9" i="148" s="1"/>
  <c r="S21" i="148"/>
  <c r="S7" i="148"/>
  <c r="S8" i="148" s="1"/>
  <c r="S9" i="148" s="1"/>
  <c r="R21" i="148"/>
  <c r="R7" i="148"/>
  <c r="R8" i="148" s="1"/>
  <c r="R9" i="148" s="1"/>
  <c r="Q21" i="148"/>
  <c r="P21" i="148"/>
  <c r="P7" i="148" s="1"/>
  <c r="P8" i="148" s="1"/>
  <c r="P9" i="148" s="1"/>
  <c r="O21" i="148"/>
  <c r="O7" i="148" s="1"/>
  <c r="O8" i="148" s="1"/>
  <c r="O9" i="148" s="1"/>
  <c r="N21" i="148"/>
  <c r="N7" i="148" s="1"/>
  <c r="N8" i="148" s="1"/>
  <c r="N9" i="148" s="1"/>
  <c r="M21" i="148"/>
  <c r="L21" i="148"/>
  <c r="L7" i="148" s="1"/>
  <c r="L8" i="148" s="1"/>
  <c r="L9" i="148" s="1"/>
  <c r="K21" i="148"/>
  <c r="J21" i="148"/>
  <c r="J7" i="148" s="1"/>
  <c r="J8" i="148" s="1"/>
  <c r="I21" i="148"/>
  <c r="H21" i="148"/>
  <c r="H7" i="148" s="1"/>
  <c r="H8" i="148" s="1"/>
  <c r="H9" i="148" s="1"/>
  <c r="G21" i="148"/>
  <c r="G7" i="148" s="1"/>
  <c r="Q7" i="148"/>
  <c r="Q8" i="148"/>
  <c r="Q9" i="148" s="1"/>
  <c r="M7" i="148"/>
  <c r="M8" i="148" s="1"/>
  <c r="M9" i="148" s="1"/>
  <c r="K7" i="148"/>
  <c r="K8" i="148" s="1"/>
  <c r="K9" i="148" s="1"/>
  <c r="I7" i="148"/>
  <c r="I8" i="148" s="1"/>
  <c r="I9" i="148" s="1"/>
  <c r="G8" i="147"/>
  <c r="U33" i="143"/>
  <c r="U34" i="143" s="1"/>
  <c r="AB32" i="143"/>
  <c r="AB33" i="143" s="1"/>
  <c r="AB34" i="143" s="1"/>
  <c r="AA32" i="143"/>
  <c r="AA33" i="143" s="1"/>
  <c r="AA34" i="143" s="1"/>
  <c r="Z32" i="143"/>
  <c r="Z33" i="143" s="1"/>
  <c r="Z34" i="143" s="1"/>
  <c r="Y32" i="143"/>
  <c r="Y33" i="143" s="1"/>
  <c r="Y34" i="143" s="1"/>
  <c r="X32" i="143"/>
  <c r="X33" i="143" s="1"/>
  <c r="X34" i="143" s="1"/>
  <c r="W32" i="143"/>
  <c r="W33" i="143" s="1"/>
  <c r="W34" i="143" s="1"/>
  <c r="V32" i="143"/>
  <c r="V33" i="143" s="1"/>
  <c r="V34" i="143" s="1"/>
  <c r="U32" i="143"/>
  <c r="T32" i="143"/>
  <c r="T33" i="143" s="1"/>
  <c r="T34" i="143" s="1"/>
  <c r="S32" i="143"/>
  <c r="S33" i="143" s="1"/>
  <c r="S34" i="143" s="1"/>
  <c r="R32" i="143"/>
  <c r="R33" i="143" s="1"/>
  <c r="R34" i="143" s="1"/>
  <c r="Q32" i="143"/>
  <c r="Q33" i="143" s="1"/>
  <c r="Q34" i="143" s="1"/>
  <c r="P32" i="143"/>
  <c r="P33" i="143" s="1"/>
  <c r="P34" i="143" s="1"/>
  <c r="O32" i="143"/>
  <c r="O33" i="143" s="1"/>
  <c r="O34" i="143" s="1"/>
  <c r="N32" i="143"/>
  <c r="N33" i="143" s="1"/>
  <c r="N34" i="143"/>
  <c r="M32" i="143"/>
  <c r="M33" i="143" s="1"/>
  <c r="M34" i="143" s="1"/>
  <c r="L32" i="143"/>
  <c r="L33" i="143" s="1"/>
  <c r="L34" i="143" s="1"/>
  <c r="K32" i="143"/>
  <c r="K33" i="143" s="1"/>
  <c r="J32" i="143"/>
  <c r="J33" i="143" s="1"/>
  <c r="J34" i="143" s="1"/>
  <c r="I32" i="143"/>
  <c r="I33" i="143" s="1"/>
  <c r="I34" i="143" s="1"/>
  <c r="H32" i="143"/>
  <c r="H33" i="143" s="1"/>
  <c r="AC31" i="143"/>
  <c r="AB26" i="143"/>
  <c r="AB27" i="143" s="1"/>
  <c r="AB28" i="143" s="1"/>
  <c r="AA26" i="143"/>
  <c r="AA27" i="143" s="1"/>
  <c r="AA28" i="143" s="1"/>
  <c r="Z26" i="143"/>
  <c r="Z27" i="143" s="1"/>
  <c r="Z28" i="143" s="1"/>
  <c r="Y26" i="143"/>
  <c r="Y27" i="143" s="1"/>
  <c r="Y28" i="143" s="1"/>
  <c r="X26" i="143"/>
  <c r="X27" i="143" s="1"/>
  <c r="X28" i="143" s="1"/>
  <c r="W26" i="143"/>
  <c r="W27" i="143" s="1"/>
  <c r="W28" i="143" s="1"/>
  <c r="V26" i="143"/>
  <c r="V27" i="143" s="1"/>
  <c r="V28" i="143" s="1"/>
  <c r="U26" i="143"/>
  <c r="U27" i="143" s="1"/>
  <c r="U28" i="143" s="1"/>
  <c r="T26" i="143"/>
  <c r="T27" i="143" s="1"/>
  <c r="T28" i="143" s="1"/>
  <c r="S26" i="143"/>
  <c r="S27" i="143" s="1"/>
  <c r="S28" i="143" s="1"/>
  <c r="R26" i="143"/>
  <c r="R27" i="143"/>
  <c r="R28" i="143" s="1"/>
  <c r="Q26" i="143"/>
  <c r="Q27" i="143" s="1"/>
  <c r="Q28" i="143" s="1"/>
  <c r="P26" i="143"/>
  <c r="P27" i="143" s="1"/>
  <c r="P28" i="143" s="1"/>
  <c r="O26" i="143"/>
  <c r="O27" i="143" s="1"/>
  <c r="O28" i="143" s="1"/>
  <c r="N26" i="143"/>
  <c r="N27" i="143" s="1"/>
  <c r="N28" i="143" s="1"/>
  <c r="M26" i="143"/>
  <c r="M27" i="143" s="1"/>
  <c r="M28" i="143"/>
  <c r="L26" i="143"/>
  <c r="L27" i="143" s="1"/>
  <c r="L28" i="143" s="1"/>
  <c r="K26" i="143"/>
  <c r="K27" i="143" s="1"/>
  <c r="K28" i="143" s="1"/>
  <c r="J26" i="143"/>
  <c r="J27" i="143" s="1"/>
  <c r="I26" i="143"/>
  <c r="I27" i="143" s="1"/>
  <c r="I28" i="143" s="1"/>
  <c r="H26" i="143"/>
  <c r="H27" i="143" s="1"/>
  <c r="H28" i="143" s="1"/>
  <c r="AC25" i="143"/>
  <c r="V21" i="143"/>
  <c r="V22" i="143" s="1"/>
  <c r="AB20" i="143"/>
  <c r="AB21" i="143" s="1"/>
  <c r="AB22" i="143" s="1"/>
  <c r="AB35" i="143" s="1"/>
  <c r="AA20" i="143"/>
  <c r="AA21" i="143" s="1"/>
  <c r="AA22" i="143" s="1"/>
  <c r="Z20" i="143"/>
  <c r="Z21" i="143" s="1"/>
  <c r="Z22" i="143" s="1"/>
  <c r="Y20" i="143"/>
  <c r="Y21" i="143" s="1"/>
  <c r="Y22" i="143" s="1"/>
  <c r="X20" i="143"/>
  <c r="X21" i="143" s="1"/>
  <c r="X22" i="143" s="1"/>
  <c r="W20" i="143"/>
  <c r="W21" i="143" s="1"/>
  <c r="W22" i="143" s="1"/>
  <c r="V20" i="143"/>
  <c r="U20" i="143"/>
  <c r="U21" i="143" s="1"/>
  <c r="U22" i="143" s="1"/>
  <c r="T20" i="143"/>
  <c r="T21" i="143" s="1"/>
  <c r="T22" i="143" s="1"/>
  <c r="S20" i="143"/>
  <c r="S21" i="143" s="1"/>
  <c r="S22" i="143" s="1"/>
  <c r="R20" i="143"/>
  <c r="R21" i="143" s="1"/>
  <c r="R22" i="143" s="1"/>
  <c r="Q20" i="143"/>
  <c r="Q21" i="143" s="1"/>
  <c r="Q22" i="143" s="1"/>
  <c r="Q35" i="143" s="1"/>
  <c r="P20" i="143"/>
  <c r="P21" i="143" s="1"/>
  <c r="P22" i="143" s="1"/>
  <c r="O20" i="143"/>
  <c r="O21" i="143" s="1"/>
  <c r="O22" i="143" s="1"/>
  <c r="N20" i="143"/>
  <c r="N21" i="143" s="1"/>
  <c r="N22" i="143" s="1"/>
  <c r="M20" i="143"/>
  <c r="M21" i="143" s="1"/>
  <c r="M22" i="143" s="1"/>
  <c r="M35" i="143" s="1"/>
  <c r="L20" i="143"/>
  <c r="L21" i="143" s="1"/>
  <c r="L22" i="143" s="1"/>
  <c r="K20" i="143"/>
  <c r="K21" i="143" s="1"/>
  <c r="K22" i="143" s="1"/>
  <c r="J20" i="143"/>
  <c r="J21" i="143" s="1"/>
  <c r="J22" i="143" s="1"/>
  <c r="I20" i="143"/>
  <c r="I21" i="143" s="1"/>
  <c r="H20" i="143"/>
  <c r="AC19" i="143"/>
  <c r="AB14" i="143"/>
  <c r="AB15" i="143" s="1"/>
  <c r="AB16" i="143" s="1"/>
  <c r="AA14" i="143"/>
  <c r="AA15" i="143"/>
  <c r="AA16" i="143" s="1"/>
  <c r="Z14" i="143"/>
  <c r="Z15" i="143" s="1"/>
  <c r="Z16" i="143" s="1"/>
  <c r="Y14" i="143"/>
  <c r="Y15" i="143" s="1"/>
  <c r="Y16" i="143" s="1"/>
  <c r="X14" i="143"/>
  <c r="X15" i="143" s="1"/>
  <c r="X16" i="143" s="1"/>
  <c r="W14" i="143"/>
  <c r="W15" i="143" s="1"/>
  <c r="W16" i="143" s="1"/>
  <c r="V14" i="143"/>
  <c r="V15" i="143" s="1"/>
  <c r="V16" i="143" s="1"/>
  <c r="U14" i="143"/>
  <c r="U15" i="143" s="1"/>
  <c r="U16" i="143" s="1"/>
  <c r="U35" i="143" s="1"/>
  <c r="T14" i="143"/>
  <c r="T15" i="143" s="1"/>
  <c r="T16" i="143" s="1"/>
  <c r="T35" i="143" s="1"/>
  <c r="S14" i="143"/>
  <c r="S15" i="143" s="1"/>
  <c r="S16" i="143" s="1"/>
  <c r="R14" i="143"/>
  <c r="R15" i="143" s="1"/>
  <c r="R16" i="143" s="1"/>
  <c r="Q14" i="143"/>
  <c r="Q15" i="143" s="1"/>
  <c r="Q16" i="143" s="1"/>
  <c r="P14" i="143"/>
  <c r="P15" i="143"/>
  <c r="P16" i="143" s="1"/>
  <c r="O14" i="143"/>
  <c r="O15" i="143" s="1"/>
  <c r="O16" i="143" s="1"/>
  <c r="N14" i="143"/>
  <c r="N15" i="143" s="1"/>
  <c r="N16" i="143" s="1"/>
  <c r="M14" i="143"/>
  <c r="M15" i="143" s="1"/>
  <c r="M16" i="143" s="1"/>
  <c r="L14" i="143"/>
  <c r="L15" i="143" s="1"/>
  <c r="L16" i="143" s="1"/>
  <c r="L35" i="143" s="1"/>
  <c r="K14" i="143"/>
  <c r="K15" i="143" s="1"/>
  <c r="K16" i="143" s="1"/>
  <c r="J14" i="143"/>
  <c r="J15" i="143" s="1"/>
  <c r="J16" i="143" s="1"/>
  <c r="I14" i="143"/>
  <c r="I15" i="143" s="1"/>
  <c r="I16" i="143" s="1"/>
  <c r="H14" i="143"/>
  <c r="H15" i="143" s="1"/>
  <c r="AB11" i="143"/>
  <c r="AA11" i="143"/>
  <c r="Z11" i="143"/>
  <c r="Y11" i="143"/>
  <c r="X11" i="143"/>
  <c r="W11" i="143"/>
  <c r="V11" i="143"/>
  <c r="U11" i="143"/>
  <c r="T11" i="143"/>
  <c r="S11" i="143"/>
  <c r="R11" i="143"/>
  <c r="Q11" i="143"/>
  <c r="P11" i="143"/>
  <c r="O11" i="143"/>
  <c r="N11" i="143"/>
  <c r="M11" i="143"/>
  <c r="L11" i="143"/>
  <c r="K11" i="143"/>
  <c r="J11" i="143"/>
  <c r="I11" i="143"/>
  <c r="H11" i="143"/>
  <c r="AC10" i="143"/>
  <c r="AC9" i="143"/>
  <c r="AC8" i="143"/>
  <c r="AC7" i="143"/>
  <c r="G8" i="141"/>
  <c r="S93" i="127"/>
  <c r="T93" i="127" s="1"/>
  <c r="U93" i="127" s="1"/>
  <c r="L103" i="127" s="1"/>
  <c r="M107" i="127"/>
  <c r="L106" i="127"/>
  <c r="H106" i="127" s="1"/>
  <c r="K106" i="127"/>
  <c r="E51" i="136"/>
  <c r="E57" i="136"/>
  <c r="E56" i="136"/>
  <c r="M15" i="130"/>
  <c r="L15" i="130"/>
  <c r="L10" i="130"/>
  <c r="M10" i="130"/>
  <c r="L11" i="130"/>
  <c r="M11" i="130"/>
  <c r="L16" i="130"/>
  <c r="M16" i="130"/>
  <c r="M9" i="130"/>
  <c r="L9" i="130"/>
  <c r="L22" i="130"/>
  <c r="M22" i="130"/>
  <c r="K22" i="130"/>
  <c r="F24" i="130"/>
  <c r="E24" i="130"/>
  <c r="E22" i="130"/>
  <c r="F22" i="130"/>
  <c r="DV45" i="126"/>
  <c r="DV49" i="126"/>
  <c r="DV50" i="126"/>
  <c r="DV55" i="126"/>
  <c r="DV54" i="126"/>
  <c r="DV53" i="126"/>
  <c r="D59" i="126"/>
  <c r="D56" i="126"/>
  <c r="D53" i="126"/>
  <c r="D40" i="126"/>
  <c r="D37" i="126"/>
  <c r="D34" i="126"/>
  <c r="D21" i="126"/>
  <c r="D18" i="126"/>
  <c r="D15" i="126"/>
  <c r="DV59" i="126"/>
  <c r="DU59" i="126"/>
  <c r="DT59" i="126"/>
  <c r="DS59" i="126"/>
  <c r="DR59" i="126"/>
  <c r="DQ59" i="126"/>
  <c r="DP59" i="126"/>
  <c r="DO59" i="126"/>
  <c r="DN59" i="126"/>
  <c r="DM59" i="126"/>
  <c r="DL59" i="126"/>
  <c r="DK59" i="126"/>
  <c r="DJ59" i="126"/>
  <c r="DI59" i="126"/>
  <c r="DH59" i="126"/>
  <c r="DG59" i="126"/>
  <c r="DF59" i="126"/>
  <c r="DE59" i="126"/>
  <c r="DD59" i="126"/>
  <c r="DC59" i="126"/>
  <c r="DB59" i="126"/>
  <c r="DA59" i="126"/>
  <c r="CZ59" i="126"/>
  <c r="CY59" i="126"/>
  <c r="CX59" i="126"/>
  <c r="CW59" i="126"/>
  <c r="CV59" i="126"/>
  <c r="CU59" i="126"/>
  <c r="CT59" i="126"/>
  <c r="CS59" i="126"/>
  <c r="CR59" i="126"/>
  <c r="CQ59" i="126"/>
  <c r="CP59" i="126"/>
  <c r="CO59" i="126"/>
  <c r="CN59" i="126"/>
  <c r="CM59" i="126"/>
  <c r="CL59" i="126"/>
  <c r="CK59" i="126"/>
  <c r="CJ59" i="126"/>
  <c r="CI59" i="126"/>
  <c r="CH59" i="126"/>
  <c r="CG59" i="126"/>
  <c r="CF59" i="126"/>
  <c r="CE59" i="126"/>
  <c r="CD59" i="126"/>
  <c r="CC59" i="126"/>
  <c r="CB59" i="126"/>
  <c r="CA59" i="126"/>
  <c r="BZ59" i="126"/>
  <c r="BY59" i="126"/>
  <c r="BX59" i="126"/>
  <c r="BW59" i="126"/>
  <c r="BV59" i="126"/>
  <c r="BU59" i="126"/>
  <c r="BT59" i="126"/>
  <c r="BS59" i="126"/>
  <c r="BR59" i="126"/>
  <c r="BQ59" i="126"/>
  <c r="BP59" i="126"/>
  <c r="BO59" i="126"/>
  <c r="BN59" i="126"/>
  <c r="BM59" i="126"/>
  <c r="BL59" i="126"/>
  <c r="BK59" i="126"/>
  <c r="BJ59" i="126"/>
  <c r="BI59" i="126"/>
  <c r="BH59" i="126"/>
  <c r="BG59" i="126"/>
  <c r="BF59" i="126"/>
  <c r="BE59" i="126"/>
  <c r="BD59" i="126"/>
  <c r="BC59" i="126"/>
  <c r="BB59" i="126"/>
  <c r="BA59" i="126"/>
  <c r="AZ59" i="126"/>
  <c r="AY59" i="126"/>
  <c r="AX59" i="126"/>
  <c r="AW59" i="126"/>
  <c r="AV59" i="126"/>
  <c r="AU59" i="126"/>
  <c r="AT59" i="126"/>
  <c r="AS59" i="126"/>
  <c r="AR59" i="126"/>
  <c r="AQ59" i="126"/>
  <c r="AP59" i="126"/>
  <c r="AO59" i="126"/>
  <c r="AN59" i="126"/>
  <c r="AM59" i="126"/>
  <c r="AL59" i="126"/>
  <c r="AK59" i="126"/>
  <c r="AJ59" i="126"/>
  <c r="AI59" i="126"/>
  <c r="AH59" i="126"/>
  <c r="AG59" i="126"/>
  <c r="AF59" i="126"/>
  <c r="AE59" i="126"/>
  <c r="AD59" i="126"/>
  <c r="AC59" i="126"/>
  <c r="AB59" i="126"/>
  <c r="AA59" i="126"/>
  <c r="Z59" i="126"/>
  <c r="Y59" i="126"/>
  <c r="X59" i="126"/>
  <c r="W59" i="126"/>
  <c r="V59" i="126"/>
  <c r="U59" i="126"/>
  <c r="T59" i="126"/>
  <c r="S59" i="126"/>
  <c r="R59" i="126"/>
  <c r="Q59" i="126"/>
  <c r="P59" i="126"/>
  <c r="O59" i="126"/>
  <c r="N59" i="126"/>
  <c r="M59" i="126"/>
  <c r="L59" i="126"/>
  <c r="K59" i="126"/>
  <c r="J59" i="126"/>
  <c r="I59" i="126"/>
  <c r="H59" i="126"/>
  <c r="G59" i="126"/>
  <c r="F59" i="126"/>
  <c r="E59" i="126"/>
  <c r="DV58" i="126"/>
  <c r="DU58" i="126"/>
  <c r="DT58" i="126"/>
  <c r="DS58" i="126"/>
  <c r="DR58" i="126"/>
  <c r="DQ58" i="126"/>
  <c r="DP58" i="126"/>
  <c r="DO58" i="126"/>
  <c r="DN58" i="126"/>
  <c r="DM58" i="126"/>
  <c r="DL58" i="126"/>
  <c r="DK58" i="126"/>
  <c r="DJ58" i="126"/>
  <c r="DI58" i="126"/>
  <c r="DH58" i="126"/>
  <c r="DG58" i="126"/>
  <c r="DF58" i="126"/>
  <c r="DE58" i="126"/>
  <c r="DD58" i="126"/>
  <c r="DC58" i="126"/>
  <c r="DB58" i="126"/>
  <c r="DA58" i="126"/>
  <c r="CZ58" i="126"/>
  <c r="CY58" i="126"/>
  <c r="CX58" i="126"/>
  <c r="CW58" i="126"/>
  <c r="CV58" i="126"/>
  <c r="CU58" i="126"/>
  <c r="CT58" i="126"/>
  <c r="CS58" i="126"/>
  <c r="CR58" i="126"/>
  <c r="CQ58" i="126"/>
  <c r="CP58" i="126"/>
  <c r="CO58" i="126"/>
  <c r="CN58" i="126"/>
  <c r="CM58" i="126"/>
  <c r="CL58" i="126"/>
  <c r="CK58" i="126"/>
  <c r="CJ58" i="126"/>
  <c r="CI58" i="126"/>
  <c r="CH58" i="126"/>
  <c r="CG58" i="126"/>
  <c r="CF58" i="126"/>
  <c r="CE58" i="126"/>
  <c r="CD58" i="126"/>
  <c r="CC58" i="126"/>
  <c r="CB58" i="126"/>
  <c r="CA58" i="126"/>
  <c r="BZ58" i="126"/>
  <c r="BY58" i="126"/>
  <c r="BX58" i="126"/>
  <c r="BW58" i="126"/>
  <c r="BV58" i="126"/>
  <c r="BU58" i="126"/>
  <c r="BT58" i="126"/>
  <c r="BS58" i="126"/>
  <c r="BR58" i="126"/>
  <c r="BQ58" i="126"/>
  <c r="BP58" i="126"/>
  <c r="BO58" i="126"/>
  <c r="BN58" i="126"/>
  <c r="BM58" i="126"/>
  <c r="BL58" i="126"/>
  <c r="BK58" i="126"/>
  <c r="BJ58" i="126"/>
  <c r="BI58" i="126"/>
  <c r="BH58" i="126"/>
  <c r="BG58" i="126"/>
  <c r="BF58" i="126"/>
  <c r="BE58" i="126"/>
  <c r="BD58" i="126"/>
  <c r="BC58" i="126"/>
  <c r="BB58" i="126"/>
  <c r="BA58" i="126"/>
  <c r="AZ58" i="126"/>
  <c r="AY58" i="126"/>
  <c r="AX58" i="126"/>
  <c r="AW58" i="126"/>
  <c r="AV58" i="126"/>
  <c r="AU58" i="126"/>
  <c r="AT58" i="126"/>
  <c r="AS58" i="126"/>
  <c r="AR58" i="126"/>
  <c r="AQ58" i="126"/>
  <c r="AP58" i="126"/>
  <c r="AO58" i="126"/>
  <c r="AN58" i="126"/>
  <c r="AM58" i="126"/>
  <c r="AL58" i="126"/>
  <c r="AK58" i="126"/>
  <c r="AJ58" i="126"/>
  <c r="AI58" i="126"/>
  <c r="AH58" i="126"/>
  <c r="AG58" i="126"/>
  <c r="AF58" i="126"/>
  <c r="AE58" i="126"/>
  <c r="AD58" i="126"/>
  <c r="AC58" i="126"/>
  <c r="AB58" i="126"/>
  <c r="AA58" i="126"/>
  <c r="Z58" i="126"/>
  <c r="Y58" i="126"/>
  <c r="X58" i="126"/>
  <c r="W58" i="126"/>
  <c r="V58" i="126"/>
  <c r="U58" i="126"/>
  <c r="T58" i="126"/>
  <c r="S58" i="126"/>
  <c r="R58" i="126"/>
  <c r="Q58" i="126"/>
  <c r="P58" i="126"/>
  <c r="O58" i="126"/>
  <c r="N58" i="126"/>
  <c r="M58" i="126"/>
  <c r="L58" i="126"/>
  <c r="K58" i="126"/>
  <c r="J58" i="126"/>
  <c r="I58" i="126"/>
  <c r="H58" i="126"/>
  <c r="G58" i="126"/>
  <c r="F58" i="126"/>
  <c r="E58" i="126"/>
  <c r="DV57" i="126"/>
  <c r="DU57" i="126"/>
  <c r="DT57" i="126"/>
  <c r="DS57" i="126"/>
  <c r="DR57" i="126"/>
  <c r="DQ57" i="126"/>
  <c r="DP57" i="126"/>
  <c r="DO57" i="126"/>
  <c r="DN57" i="126"/>
  <c r="DM57" i="126"/>
  <c r="DL57" i="126"/>
  <c r="DK57" i="126"/>
  <c r="DJ57" i="126"/>
  <c r="DI57" i="126"/>
  <c r="DH57" i="126"/>
  <c r="DG57" i="126"/>
  <c r="DF57" i="126"/>
  <c r="DE57" i="126"/>
  <c r="DD57" i="126"/>
  <c r="DC57" i="126"/>
  <c r="DB57" i="126"/>
  <c r="DA57" i="126"/>
  <c r="CZ57" i="126"/>
  <c r="CY57" i="126"/>
  <c r="CX57" i="126"/>
  <c r="CW57" i="126"/>
  <c r="CV57" i="126"/>
  <c r="CU57" i="126"/>
  <c r="CT57" i="126"/>
  <c r="CS57" i="126"/>
  <c r="CR57" i="126"/>
  <c r="CQ57" i="126"/>
  <c r="CP57" i="126"/>
  <c r="CO57" i="126"/>
  <c r="CN57" i="126"/>
  <c r="CM57" i="126"/>
  <c r="CL57" i="126"/>
  <c r="CK57" i="126"/>
  <c r="CJ57" i="126"/>
  <c r="CI57" i="126"/>
  <c r="CH57" i="126"/>
  <c r="CG57" i="126"/>
  <c r="CF57" i="126"/>
  <c r="CE57" i="126"/>
  <c r="CD57" i="126"/>
  <c r="CC57" i="126"/>
  <c r="CB57" i="126"/>
  <c r="CA57" i="126"/>
  <c r="BZ57" i="126"/>
  <c r="BY57" i="126"/>
  <c r="BX57" i="126"/>
  <c r="BW57" i="126"/>
  <c r="BV57" i="126"/>
  <c r="BU57" i="126"/>
  <c r="BT57" i="126"/>
  <c r="BS57" i="126"/>
  <c r="BR57" i="126"/>
  <c r="BQ57" i="126"/>
  <c r="BP57" i="126"/>
  <c r="BO57" i="126"/>
  <c r="BN57" i="126"/>
  <c r="BM57" i="126"/>
  <c r="BL57" i="126"/>
  <c r="BK57" i="126"/>
  <c r="BJ57" i="126"/>
  <c r="BI57" i="126"/>
  <c r="BH57" i="126"/>
  <c r="BG57" i="126"/>
  <c r="BF57" i="126"/>
  <c r="BE57" i="126"/>
  <c r="BD57" i="126"/>
  <c r="BC57" i="126"/>
  <c r="BB57" i="126"/>
  <c r="BA57" i="126"/>
  <c r="AZ57" i="126"/>
  <c r="AY57" i="126"/>
  <c r="AX57" i="126"/>
  <c r="AW57" i="126"/>
  <c r="AV57" i="126"/>
  <c r="AU57" i="126"/>
  <c r="AT57" i="126"/>
  <c r="AS57" i="126"/>
  <c r="AR57" i="126"/>
  <c r="AQ57" i="126"/>
  <c r="AP57" i="126"/>
  <c r="AO57" i="126"/>
  <c r="AN57" i="126"/>
  <c r="AM57" i="126"/>
  <c r="AL57" i="126"/>
  <c r="AK57" i="126"/>
  <c r="AJ57" i="126"/>
  <c r="AI57" i="126"/>
  <c r="AH57" i="126"/>
  <c r="AG57" i="126"/>
  <c r="AF57" i="126"/>
  <c r="AE57" i="126"/>
  <c r="AD57" i="126"/>
  <c r="AC57" i="126"/>
  <c r="AB57" i="126"/>
  <c r="AA57" i="126"/>
  <c r="Z57" i="126"/>
  <c r="Y57" i="126"/>
  <c r="X57" i="126"/>
  <c r="W57" i="126"/>
  <c r="V57" i="126"/>
  <c r="U57" i="126"/>
  <c r="T57" i="126"/>
  <c r="S57" i="126"/>
  <c r="R57" i="126"/>
  <c r="Q57" i="126"/>
  <c r="P57" i="126"/>
  <c r="O57" i="126"/>
  <c r="N57" i="126"/>
  <c r="M57" i="126"/>
  <c r="L57" i="126"/>
  <c r="K57" i="126"/>
  <c r="J57" i="126"/>
  <c r="I57" i="126"/>
  <c r="H57" i="126"/>
  <c r="G57" i="126"/>
  <c r="F57" i="126"/>
  <c r="E57" i="126"/>
  <c r="DV56" i="126"/>
  <c r="DU56" i="126"/>
  <c r="DT56" i="126"/>
  <c r="DS56" i="126"/>
  <c r="DR56" i="126"/>
  <c r="DQ56" i="126"/>
  <c r="DP56" i="126"/>
  <c r="DO56" i="126"/>
  <c r="DN56" i="126"/>
  <c r="DM56" i="126"/>
  <c r="DL56" i="126"/>
  <c r="DK56" i="126"/>
  <c r="DJ56" i="126"/>
  <c r="DI56" i="126"/>
  <c r="DH56" i="126"/>
  <c r="DG56" i="126"/>
  <c r="DF56" i="126"/>
  <c r="DE56" i="126"/>
  <c r="DD56" i="126"/>
  <c r="DC56" i="126"/>
  <c r="DB56" i="126"/>
  <c r="DA56" i="126"/>
  <c r="CZ56" i="126"/>
  <c r="CY56" i="126"/>
  <c r="CX56" i="126"/>
  <c r="CW56" i="126"/>
  <c r="CV56" i="126"/>
  <c r="CU56" i="126"/>
  <c r="CT56" i="126"/>
  <c r="CS56" i="126"/>
  <c r="CR56" i="126"/>
  <c r="CQ56" i="126"/>
  <c r="CP56" i="126"/>
  <c r="CO56" i="126"/>
  <c r="CN56" i="126"/>
  <c r="CM56" i="126"/>
  <c r="CL56" i="126"/>
  <c r="CK56" i="126"/>
  <c r="CJ56" i="126"/>
  <c r="CI56" i="126"/>
  <c r="CH56" i="126"/>
  <c r="CG56" i="126"/>
  <c r="CF56" i="126"/>
  <c r="CE56" i="126"/>
  <c r="CD56" i="126"/>
  <c r="CC56" i="126"/>
  <c r="CB56" i="126"/>
  <c r="CA56" i="126"/>
  <c r="BZ56" i="126"/>
  <c r="BY56" i="126"/>
  <c r="BX56" i="126"/>
  <c r="BW56" i="126"/>
  <c r="BV56" i="126"/>
  <c r="BU56" i="126"/>
  <c r="BT56" i="126"/>
  <c r="BS56" i="126"/>
  <c r="BR56" i="126"/>
  <c r="BQ56" i="126"/>
  <c r="BP56" i="126"/>
  <c r="BO56" i="126"/>
  <c r="BN56" i="126"/>
  <c r="BM56" i="126"/>
  <c r="BL56" i="126"/>
  <c r="BK56" i="126"/>
  <c r="BJ56" i="126"/>
  <c r="BI56" i="126"/>
  <c r="BH56" i="126"/>
  <c r="BG56" i="126"/>
  <c r="BF56" i="126"/>
  <c r="BE56" i="126"/>
  <c r="BD56" i="126"/>
  <c r="BC56" i="126"/>
  <c r="BB56" i="126"/>
  <c r="BA56" i="126"/>
  <c r="AZ56" i="126"/>
  <c r="AY56" i="126"/>
  <c r="AX56" i="126"/>
  <c r="AW56" i="126"/>
  <c r="AV56" i="126"/>
  <c r="AU56" i="126"/>
  <c r="AT56" i="126"/>
  <c r="AS56" i="126"/>
  <c r="AR56" i="126"/>
  <c r="AQ56" i="126"/>
  <c r="AP56" i="126"/>
  <c r="AO56" i="126"/>
  <c r="AN56" i="126"/>
  <c r="AM56" i="126"/>
  <c r="AL56" i="126"/>
  <c r="AK56" i="126"/>
  <c r="AJ56" i="126"/>
  <c r="AI56" i="126"/>
  <c r="AH56" i="126"/>
  <c r="AG56" i="126"/>
  <c r="AF56" i="126"/>
  <c r="AE56" i="126"/>
  <c r="AD56" i="126"/>
  <c r="AC56" i="126"/>
  <c r="AB56" i="126"/>
  <c r="AA56" i="126"/>
  <c r="Z56" i="126"/>
  <c r="Y56" i="126"/>
  <c r="X56" i="126"/>
  <c r="W56" i="126"/>
  <c r="V56" i="126"/>
  <c r="U56" i="126"/>
  <c r="T56" i="126"/>
  <c r="S56" i="126"/>
  <c r="R56" i="126"/>
  <c r="Q56" i="126"/>
  <c r="P56" i="126"/>
  <c r="O56" i="126"/>
  <c r="N56" i="126"/>
  <c r="M56" i="126"/>
  <c r="L56" i="126"/>
  <c r="K56" i="126"/>
  <c r="J56" i="126"/>
  <c r="I56" i="126"/>
  <c r="H56" i="126"/>
  <c r="G56" i="126"/>
  <c r="F56" i="126"/>
  <c r="E56" i="126"/>
  <c r="DU55" i="126"/>
  <c r="DT55" i="126"/>
  <c r="DS55" i="126"/>
  <c r="DR55" i="126"/>
  <c r="DQ55" i="126"/>
  <c r="DP55" i="126"/>
  <c r="DO55" i="126"/>
  <c r="DN55" i="126"/>
  <c r="DM55" i="126"/>
  <c r="DL55" i="126"/>
  <c r="DK55" i="126"/>
  <c r="DJ55" i="126"/>
  <c r="DI55" i="126"/>
  <c r="DH55" i="126"/>
  <c r="DG55" i="126"/>
  <c r="DF55" i="126"/>
  <c r="DE55" i="126"/>
  <c r="DD55" i="126"/>
  <c r="DC55" i="126"/>
  <c r="DB55" i="126"/>
  <c r="DA55" i="126"/>
  <c r="CZ55" i="126"/>
  <c r="CY55" i="126"/>
  <c r="CX55" i="126"/>
  <c r="CW55" i="126"/>
  <c r="CV55" i="126"/>
  <c r="CU55" i="126"/>
  <c r="CT55" i="126"/>
  <c r="CS55" i="126"/>
  <c r="CR55" i="126"/>
  <c r="CQ55" i="126"/>
  <c r="CP55" i="126"/>
  <c r="CO55" i="126"/>
  <c r="CN55" i="126"/>
  <c r="CM55" i="126"/>
  <c r="CL55" i="126"/>
  <c r="CK55" i="126"/>
  <c r="CJ55" i="126"/>
  <c r="CI55" i="126"/>
  <c r="CH55" i="126"/>
  <c r="CG55" i="126"/>
  <c r="CF55" i="126"/>
  <c r="CE55" i="126"/>
  <c r="CD55" i="126"/>
  <c r="CC55" i="126"/>
  <c r="CB55" i="126"/>
  <c r="CA55" i="126"/>
  <c r="BZ55" i="126"/>
  <c r="BY55" i="126"/>
  <c r="BX55" i="126"/>
  <c r="BW55" i="126"/>
  <c r="BV55" i="126"/>
  <c r="BU55" i="126"/>
  <c r="BT55" i="126"/>
  <c r="BS55" i="126"/>
  <c r="BR55" i="126"/>
  <c r="BQ55" i="126"/>
  <c r="BP55" i="126"/>
  <c r="BO55" i="126"/>
  <c r="BN55" i="126"/>
  <c r="BM55" i="126"/>
  <c r="BL55" i="126"/>
  <c r="BK55" i="126"/>
  <c r="BJ55" i="126"/>
  <c r="BI55" i="126"/>
  <c r="BH55" i="126"/>
  <c r="BG55" i="126"/>
  <c r="BF55" i="126"/>
  <c r="BE55" i="126"/>
  <c r="BD55" i="126"/>
  <c r="BC55" i="126"/>
  <c r="BB55" i="126"/>
  <c r="BA55" i="126"/>
  <c r="AZ55" i="126"/>
  <c r="AY55" i="126"/>
  <c r="AX55" i="126"/>
  <c r="AW55" i="126"/>
  <c r="AV55" i="126"/>
  <c r="AU55" i="126"/>
  <c r="AT55" i="126"/>
  <c r="AS55" i="126"/>
  <c r="AR55" i="126"/>
  <c r="AQ55" i="126"/>
  <c r="AP55" i="126"/>
  <c r="AO55" i="126"/>
  <c r="AN55" i="126"/>
  <c r="AM55" i="126"/>
  <c r="AL55" i="126"/>
  <c r="AK55" i="126"/>
  <c r="AJ55" i="126"/>
  <c r="AI55" i="126"/>
  <c r="AH55" i="126"/>
  <c r="AG55" i="126"/>
  <c r="AF55" i="126"/>
  <c r="AE55" i="126"/>
  <c r="AD55" i="126"/>
  <c r="AC55" i="126"/>
  <c r="AB55" i="126"/>
  <c r="AA55" i="126"/>
  <c r="Z55" i="126"/>
  <c r="Y55" i="126"/>
  <c r="X55" i="126"/>
  <c r="W55" i="126"/>
  <c r="V55" i="126"/>
  <c r="U55" i="126"/>
  <c r="T55" i="126"/>
  <c r="S55" i="126"/>
  <c r="R55" i="126"/>
  <c r="Q55" i="126"/>
  <c r="P55" i="126"/>
  <c r="O55" i="126"/>
  <c r="N55" i="126"/>
  <c r="M55" i="126"/>
  <c r="L55" i="126"/>
  <c r="K55" i="126"/>
  <c r="J55" i="126"/>
  <c r="I55" i="126"/>
  <c r="H55" i="126"/>
  <c r="G55" i="126"/>
  <c r="F55" i="126"/>
  <c r="E55" i="126"/>
  <c r="DU54" i="126"/>
  <c r="DT54" i="126"/>
  <c r="DS54" i="126"/>
  <c r="DR54" i="126"/>
  <c r="DQ54" i="126"/>
  <c r="DP54" i="126"/>
  <c r="DO54" i="126"/>
  <c r="DN54" i="126"/>
  <c r="DM54" i="126"/>
  <c r="DL54" i="126"/>
  <c r="DK54" i="126"/>
  <c r="DJ54" i="126"/>
  <c r="DI54" i="126"/>
  <c r="DH54" i="126"/>
  <c r="DG54" i="126"/>
  <c r="DF54" i="126"/>
  <c r="DE54" i="126"/>
  <c r="DD54" i="126"/>
  <c r="DC54" i="126"/>
  <c r="DB54" i="126"/>
  <c r="DA54" i="126"/>
  <c r="CZ54" i="126"/>
  <c r="CY54" i="126"/>
  <c r="CX54" i="126"/>
  <c r="CW54" i="126"/>
  <c r="CV54" i="126"/>
  <c r="CU54" i="126"/>
  <c r="CT54" i="126"/>
  <c r="CS54" i="126"/>
  <c r="CR54" i="126"/>
  <c r="CQ54" i="126"/>
  <c r="CP54" i="126"/>
  <c r="CO54" i="126"/>
  <c r="CN54" i="126"/>
  <c r="CM54" i="126"/>
  <c r="CL54" i="126"/>
  <c r="CK54" i="126"/>
  <c r="CJ54" i="126"/>
  <c r="CI54" i="126"/>
  <c r="CH54" i="126"/>
  <c r="CG54" i="126"/>
  <c r="CF54" i="126"/>
  <c r="CE54" i="126"/>
  <c r="CD54" i="126"/>
  <c r="CC54" i="126"/>
  <c r="CB54" i="126"/>
  <c r="CA54" i="126"/>
  <c r="BZ54" i="126"/>
  <c r="BY54" i="126"/>
  <c r="BX54" i="126"/>
  <c r="BW54" i="126"/>
  <c r="BV54" i="126"/>
  <c r="BU54" i="126"/>
  <c r="BT54" i="126"/>
  <c r="BS54" i="126"/>
  <c r="BR54" i="126"/>
  <c r="BQ54" i="126"/>
  <c r="BP54" i="126"/>
  <c r="BO54" i="126"/>
  <c r="BN54" i="126"/>
  <c r="BM54" i="126"/>
  <c r="BL54" i="126"/>
  <c r="BK54" i="126"/>
  <c r="BJ54" i="126"/>
  <c r="BI54" i="126"/>
  <c r="BH54" i="126"/>
  <c r="BG54" i="126"/>
  <c r="BF54" i="126"/>
  <c r="BE54" i="126"/>
  <c r="BD54" i="126"/>
  <c r="BC54" i="126"/>
  <c r="BB54" i="126"/>
  <c r="BA54" i="126"/>
  <c r="AZ54" i="126"/>
  <c r="AY54" i="126"/>
  <c r="AX54" i="126"/>
  <c r="AW54" i="126"/>
  <c r="AV54" i="126"/>
  <c r="AU54" i="126"/>
  <c r="AT54" i="126"/>
  <c r="AS54" i="126"/>
  <c r="AR54" i="126"/>
  <c r="AQ54" i="126"/>
  <c r="AP54" i="126"/>
  <c r="AO54" i="126"/>
  <c r="AN54" i="126"/>
  <c r="AM54" i="126"/>
  <c r="AL54" i="126"/>
  <c r="AK54" i="126"/>
  <c r="AJ54" i="126"/>
  <c r="AI54" i="126"/>
  <c r="AH54" i="126"/>
  <c r="AG54" i="126"/>
  <c r="AF54" i="126"/>
  <c r="AE54" i="126"/>
  <c r="AD54" i="126"/>
  <c r="AC54" i="126"/>
  <c r="AB54" i="126"/>
  <c r="AA54" i="126"/>
  <c r="Z54" i="126"/>
  <c r="Y54" i="126"/>
  <c r="X54" i="126"/>
  <c r="W54" i="126"/>
  <c r="V54" i="126"/>
  <c r="U54" i="126"/>
  <c r="T54" i="126"/>
  <c r="S54" i="126"/>
  <c r="R54" i="126"/>
  <c r="Q54" i="126"/>
  <c r="P54" i="126"/>
  <c r="O54" i="126"/>
  <c r="N54" i="126"/>
  <c r="M54" i="126"/>
  <c r="L54" i="126"/>
  <c r="K54" i="126"/>
  <c r="J54" i="126"/>
  <c r="I54" i="126"/>
  <c r="H54" i="126"/>
  <c r="G54" i="126"/>
  <c r="F54" i="126"/>
  <c r="E54" i="126"/>
  <c r="DU53" i="126"/>
  <c r="DT53" i="126"/>
  <c r="DS53" i="126"/>
  <c r="DR53" i="126"/>
  <c r="DQ53" i="126"/>
  <c r="DP53" i="126"/>
  <c r="DO53" i="126"/>
  <c r="DN53" i="126"/>
  <c r="DM53" i="126"/>
  <c r="DL53" i="126"/>
  <c r="DK53" i="126"/>
  <c r="DJ53" i="126"/>
  <c r="DI53" i="126"/>
  <c r="DH53" i="126"/>
  <c r="DG53" i="126"/>
  <c r="DF53" i="126"/>
  <c r="DE53" i="126"/>
  <c r="DD53" i="126"/>
  <c r="DC53" i="126"/>
  <c r="DB53" i="126"/>
  <c r="DA53" i="126"/>
  <c r="CZ53" i="126"/>
  <c r="CY53" i="126"/>
  <c r="CX53" i="126"/>
  <c r="CW53" i="126"/>
  <c r="CV53" i="126"/>
  <c r="CU53" i="126"/>
  <c r="CT53" i="126"/>
  <c r="CS53" i="126"/>
  <c r="CR53" i="126"/>
  <c r="CQ53" i="126"/>
  <c r="CP53" i="126"/>
  <c r="CO53" i="126"/>
  <c r="CN53" i="126"/>
  <c r="CM53" i="126"/>
  <c r="CL53" i="126"/>
  <c r="CK53" i="126"/>
  <c r="CJ53" i="126"/>
  <c r="CI53" i="126"/>
  <c r="CH53" i="126"/>
  <c r="CG53" i="126"/>
  <c r="CF53" i="126"/>
  <c r="CE53" i="126"/>
  <c r="CD53" i="126"/>
  <c r="CC53" i="126"/>
  <c r="CB53" i="126"/>
  <c r="CA53" i="126"/>
  <c r="BZ53" i="126"/>
  <c r="BY53" i="126"/>
  <c r="BX53" i="126"/>
  <c r="BW53" i="126"/>
  <c r="BV53" i="126"/>
  <c r="BU53" i="126"/>
  <c r="BT53" i="126"/>
  <c r="BS53" i="126"/>
  <c r="BR53" i="126"/>
  <c r="BQ53" i="126"/>
  <c r="BP53" i="126"/>
  <c r="BO53" i="126"/>
  <c r="BN53" i="126"/>
  <c r="BM53" i="126"/>
  <c r="BL53" i="126"/>
  <c r="BK53" i="126"/>
  <c r="BJ53" i="126"/>
  <c r="BI53" i="126"/>
  <c r="BH53" i="126"/>
  <c r="BG53" i="126"/>
  <c r="BF53" i="126"/>
  <c r="BE53" i="126"/>
  <c r="BD53" i="126"/>
  <c r="BC53" i="126"/>
  <c r="BB53" i="126"/>
  <c r="BA53" i="126"/>
  <c r="AZ53" i="126"/>
  <c r="AY53" i="126"/>
  <c r="AX53" i="126"/>
  <c r="AW53" i="126"/>
  <c r="AV53" i="126"/>
  <c r="AU53" i="126"/>
  <c r="AT53" i="126"/>
  <c r="AS53" i="126"/>
  <c r="AR53" i="126"/>
  <c r="AQ53" i="126"/>
  <c r="AP53" i="126"/>
  <c r="AO53" i="126"/>
  <c r="AN53" i="126"/>
  <c r="AM53" i="126"/>
  <c r="AL53" i="126"/>
  <c r="AK53" i="126"/>
  <c r="AJ53" i="126"/>
  <c r="AI53" i="126"/>
  <c r="AH53" i="126"/>
  <c r="AG53" i="126"/>
  <c r="AF53" i="126"/>
  <c r="AE53" i="126"/>
  <c r="AD53" i="126"/>
  <c r="AC53" i="126"/>
  <c r="AB53" i="126"/>
  <c r="AA53" i="126"/>
  <c r="Z53" i="126"/>
  <c r="Y53" i="126"/>
  <c r="X53" i="126"/>
  <c r="W53" i="126"/>
  <c r="V53" i="126"/>
  <c r="U53" i="126"/>
  <c r="T53" i="126"/>
  <c r="S53" i="126"/>
  <c r="R53" i="126"/>
  <c r="Q53" i="126"/>
  <c r="P53" i="126"/>
  <c r="O53" i="126"/>
  <c r="N53" i="126"/>
  <c r="M53" i="126"/>
  <c r="L53" i="126"/>
  <c r="K53" i="126"/>
  <c r="J53" i="126"/>
  <c r="I53" i="126"/>
  <c r="H53" i="126"/>
  <c r="G53" i="126"/>
  <c r="F53" i="126"/>
  <c r="E53" i="126"/>
  <c r="DV40" i="126"/>
  <c r="DU40" i="126"/>
  <c r="DT40" i="126"/>
  <c r="DS40" i="126"/>
  <c r="DR40" i="126"/>
  <c r="DQ40" i="126"/>
  <c r="DP40" i="126"/>
  <c r="DO40" i="126"/>
  <c r="DN40" i="126"/>
  <c r="DM40" i="126"/>
  <c r="DL40" i="126"/>
  <c r="DK40" i="126"/>
  <c r="DJ40" i="126"/>
  <c r="DI40" i="126"/>
  <c r="DH40" i="126"/>
  <c r="DG40" i="126"/>
  <c r="DF40" i="126"/>
  <c r="DE40" i="126"/>
  <c r="DD40" i="126"/>
  <c r="DC40" i="126"/>
  <c r="DB40" i="126"/>
  <c r="DA40" i="126"/>
  <c r="CZ40" i="126"/>
  <c r="CY40" i="126"/>
  <c r="CX40" i="126"/>
  <c r="CW40" i="126"/>
  <c r="CV40" i="126"/>
  <c r="CU40" i="126"/>
  <c r="CT40" i="126"/>
  <c r="CS40" i="126"/>
  <c r="CR40" i="126"/>
  <c r="CQ40" i="126"/>
  <c r="CP40" i="126"/>
  <c r="CO40" i="126"/>
  <c r="CN40" i="126"/>
  <c r="CM40" i="126"/>
  <c r="CL40" i="126"/>
  <c r="CK40" i="126"/>
  <c r="CJ40" i="126"/>
  <c r="CI40" i="126"/>
  <c r="CH40" i="126"/>
  <c r="CG40" i="126"/>
  <c r="CF40" i="126"/>
  <c r="CE40" i="126"/>
  <c r="CD40" i="126"/>
  <c r="CC40" i="126"/>
  <c r="CB40" i="126"/>
  <c r="CA40" i="126"/>
  <c r="BZ40" i="126"/>
  <c r="BY40" i="126"/>
  <c r="BX40" i="126"/>
  <c r="BW40" i="126"/>
  <c r="BV40" i="126"/>
  <c r="BU40" i="126"/>
  <c r="BT40" i="126"/>
  <c r="BS40" i="126"/>
  <c r="BR40" i="126"/>
  <c r="BQ40" i="126"/>
  <c r="BP40" i="126"/>
  <c r="BO40" i="126"/>
  <c r="BN40" i="126"/>
  <c r="BM40" i="126"/>
  <c r="BL40" i="126"/>
  <c r="BK40" i="126"/>
  <c r="BJ40" i="126"/>
  <c r="BI40" i="126"/>
  <c r="BH40" i="126"/>
  <c r="BG40" i="126"/>
  <c r="BF40" i="126"/>
  <c r="BE40" i="126"/>
  <c r="BD40" i="126"/>
  <c r="BC40" i="126"/>
  <c r="BB40" i="126"/>
  <c r="BA40" i="126"/>
  <c r="AZ40" i="126"/>
  <c r="AY40" i="126"/>
  <c r="AX40" i="126"/>
  <c r="AW40" i="126"/>
  <c r="AV40" i="126"/>
  <c r="AU40" i="126"/>
  <c r="AT40" i="126"/>
  <c r="AS40" i="126"/>
  <c r="AR40" i="126"/>
  <c r="AQ40" i="126"/>
  <c r="AP40" i="126"/>
  <c r="AO40" i="126"/>
  <c r="AN40" i="126"/>
  <c r="AM40" i="126"/>
  <c r="AL40" i="126"/>
  <c r="AK40" i="126"/>
  <c r="AJ40" i="126"/>
  <c r="AI40" i="126"/>
  <c r="AH40" i="126"/>
  <c r="AG40" i="126"/>
  <c r="AF40" i="126"/>
  <c r="AE40" i="126"/>
  <c r="AD40" i="126"/>
  <c r="AC40" i="126"/>
  <c r="AB40" i="126"/>
  <c r="AA40" i="126"/>
  <c r="Z40" i="126"/>
  <c r="Y40" i="126"/>
  <c r="X40" i="126"/>
  <c r="W40" i="126"/>
  <c r="V40" i="126"/>
  <c r="U40" i="126"/>
  <c r="T40" i="126"/>
  <c r="S40" i="126"/>
  <c r="R40" i="126"/>
  <c r="Q40" i="126"/>
  <c r="P40" i="126"/>
  <c r="O40" i="126"/>
  <c r="N40" i="126"/>
  <c r="M40" i="126"/>
  <c r="L40" i="126"/>
  <c r="K40" i="126"/>
  <c r="J40" i="126"/>
  <c r="I40" i="126"/>
  <c r="H40" i="126"/>
  <c r="G40" i="126"/>
  <c r="F40" i="126"/>
  <c r="E40" i="126"/>
  <c r="DV39" i="126"/>
  <c r="DU39" i="126"/>
  <c r="DT39" i="126"/>
  <c r="DS39" i="126"/>
  <c r="DR39" i="126"/>
  <c r="DQ39" i="126"/>
  <c r="DP39" i="126"/>
  <c r="DO39" i="126"/>
  <c r="DN39" i="126"/>
  <c r="DM39" i="126"/>
  <c r="DL39" i="126"/>
  <c r="DK39" i="126"/>
  <c r="DJ39" i="126"/>
  <c r="DI39" i="126"/>
  <c r="DH39" i="126"/>
  <c r="DG39" i="126"/>
  <c r="DF39" i="126"/>
  <c r="DE39" i="126"/>
  <c r="DD39" i="126"/>
  <c r="DC39" i="126"/>
  <c r="DB39" i="126"/>
  <c r="DA39" i="126"/>
  <c r="CZ39" i="126"/>
  <c r="CY39" i="126"/>
  <c r="CX39" i="126"/>
  <c r="CW39" i="126"/>
  <c r="CV39" i="126"/>
  <c r="CU39" i="126"/>
  <c r="CT39" i="126"/>
  <c r="CS39" i="126"/>
  <c r="CR39" i="126"/>
  <c r="CQ39" i="126"/>
  <c r="CP39" i="126"/>
  <c r="CO39" i="126"/>
  <c r="CN39" i="126"/>
  <c r="CM39" i="126"/>
  <c r="CL39" i="126"/>
  <c r="CK39" i="126"/>
  <c r="CJ39" i="126"/>
  <c r="CI39" i="126"/>
  <c r="CH39" i="126"/>
  <c r="CG39" i="126"/>
  <c r="CF39" i="126"/>
  <c r="CE39" i="126"/>
  <c r="CD39" i="126"/>
  <c r="CC39" i="126"/>
  <c r="CB39" i="126"/>
  <c r="CA39" i="126"/>
  <c r="BZ39" i="126"/>
  <c r="BY39" i="126"/>
  <c r="BX39" i="126"/>
  <c r="BW39" i="126"/>
  <c r="BV39" i="126"/>
  <c r="BU39" i="126"/>
  <c r="BT39" i="126"/>
  <c r="BS39" i="126"/>
  <c r="BR39" i="126"/>
  <c r="BQ39" i="126"/>
  <c r="BP39" i="126"/>
  <c r="BO39" i="126"/>
  <c r="BN39" i="126"/>
  <c r="BM39" i="126"/>
  <c r="BL39" i="126"/>
  <c r="BK39" i="126"/>
  <c r="BJ39" i="126"/>
  <c r="BI39" i="126"/>
  <c r="BH39" i="126"/>
  <c r="BG39" i="126"/>
  <c r="BF39" i="126"/>
  <c r="BE39" i="126"/>
  <c r="BD39" i="126"/>
  <c r="BC39" i="126"/>
  <c r="BB39" i="126"/>
  <c r="BA39" i="126"/>
  <c r="AZ39" i="126"/>
  <c r="AY39" i="126"/>
  <c r="AX39" i="126"/>
  <c r="AW39" i="126"/>
  <c r="AV39" i="126"/>
  <c r="AU39" i="126"/>
  <c r="AT39" i="126"/>
  <c r="AS39" i="126"/>
  <c r="AR39" i="126"/>
  <c r="AQ39" i="126"/>
  <c r="AP39" i="126"/>
  <c r="AO39" i="126"/>
  <c r="AN39" i="126"/>
  <c r="AM39" i="126"/>
  <c r="AL39" i="126"/>
  <c r="AK39" i="126"/>
  <c r="AJ39" i="126"/>
  <c r="AI39" i="126"/>
  <c r="AH39" i="126"/>
  <c r="AG39" i="126"/>
  <c r="AF39" i="126"/>
  <c r="AE39" i="126"/>
  <c r="AD39" i="126"/>
  <c r="AC39" i="126"/>
  <c r="AB39" i="126"/>
  <c r="AA39" i="126"/>
  <c r="Z39" i="126"/>
  <c r="Y39" i="126"/>
  <c r="X39" i="126"/>
  <c r="W39" i="126"/>
  <c r="V39" i="126"/>
  <c r="U39" i="126"/>
  <c r="T39" i="126"/>
  <c r="S39" i="126"/>
  <c r="R39" i="126"/>
  <c r="Q39" i="126"/>
  <c r="P39" i="126"/>
  <c r="O39" i="126"/>
  <c r="N39" i="126"/>
  <c r="M39" i="126"/>
  <c r="L39" i="126"/>
  <c r="K39" i="126"/>
  <c r="J39" i="126"/>
  <c r="I39" i="126"/>
  <c r="H39" i="126"/>
  <c r="G39" i="126"/>
  <c r="F39" i="126"/>
  <c r="E39" i="126"/>
  <c r="DV38" i="126"/>
  <c r="DU38" i="126"/>
  <c r="DT38" i="126"/>
  <c r="DS38" i="126"/>
  <c r="DR38" i="126"/>
  <c r="DQ38" i="126"/>
  <c r="DP38" i="126"/>
  <c r="DO38" i="126"/>
  <c r="DN38" i="126"/>
  <c r="DM38" i="126"/>
  <c r="DL38" i="126"/>
  <c r="DK38" i="126"/>
  <c r="DJ38" i="126"/>
  <c r="DI38" i="126"/>
  <c r="DH38" i="126"/>
  <c r="DG38" i="126"/>
  <c r="DF38" i="126"/>
  <c r="DE38" i="126"/>
  <c r="DD38" i="126"/>
  <c r="DC38" i="126"/>
  <c r="DB38" i="126"/>
  <c r="DA38" i="126"/>
  <c r="CZ38" i="126"/>
  <c r="CY38" i="126"/>
  <c r="CX38" i="126"/>
  <c r="CW38" i="126"/>
  <c r="CV38" i="126"/>
  <c r="CU38" i="126"/>
  <c r="CT38" i="126"/>
  <c r="CS38" i="126"/>
  <c r="CR38" i="126"/>
  <c r="CQ38" i="126"/>
  <c r="CP38" i="126"/>
  <c r="CO38" i="126"/>
  <c r="CN38" i="126"/>
  <c r="CM38" i="126"/>
  <c r="CL38" i="126"/>
  <c r="CK38" i="126"/>
  <c r="CJ38" i="126"/>
  <c r="CI38" i="126"/>
  <c r="CH38" i="126"/>
  <c r="CG38" i="126"/>
  <c r="CF38" i="126"/>
  <c r="CE38" i="126"/>
  <c r="CD38" i="126"/>
  <c r="CC38" i="126"/>
  <c r="CB38" i="126"/>
  <c r="CA38" i="126"/>
  <c r="BZ38" i="126"/>
  <c r="BY38" i="126"/>
  <c r="BX38" i="126"/>
  <c r="BW38" i="126"/>
  <c r="BV38" i="126"/>
  <c r="BU38" i="126"/>
  <c r="BT38" i="126"/>
  <c r="BS38" i="126"/>
  <c r="BR38" i="126"/>
  <c r="BQ38" i="126"/>
  <c r="BP38" i="126"/>
  <c r="BO38" i="126"/>
  <c r="BN38" i="126"/>
  <c r="BM38" i="126"/>
  <c r="BL38" i="126"/>
  <c r="BK38" i="126"/>
  <c r="BJ38" i="126"/>
  <c r="BI38" i="126"/>
  <c r="BH38" i="126"/>
  <c r="BG38" i="126"/>
  <c r="BF38" i="126"/>
  <c r="BE38" i="126"/>
  <c r="BD38" i="126"/>
  <c r="BC38" i="126"/>
  <c r="BB38" i="126"/>
  <c r="BA38" i="126"/>
  <c r="AZ38" i="126"/>
  <c r="AY38" i="126"/>
  <c r="AX38" i="126"/>
  <c r="AW38" i="126"/>
  <c r="AV38" i="126"/>
  <c r="AU38" i="126"/>
  <c r="AT38" i="126"/>
  <c r="AS38" i="126"/>
  <c r="AR38" i="126"/>
  <c r="AQ38" i="126"/>
  <c r="AP38" i="126"/>
  <c r="AO38" i="126"/>
  <c r="AN38" i="126"/>
  <c r="AM38" i="126"/>
  <c r="AL38" i="126"/>
  <c r="AK38" i="126"/>
  <c r="AJ38" i="126"/>
  <c r="AI38" i="126"/>
  <c r="AH38" i="126"/>
  <c r="AG38" i="126"/>
  <c r="AF38" i="126"/>
  <c r="AE38" i="126"/>
  <c r="AD38" i="126"/>
  <c r="AC38" i="126"/>
  <c r="AB38" i="126"/>
  <c r="AA38" i="126"/>
  <c r="Z38" i="126"/>
  <c r="Y38" i="126"/>
  <c r="X38" i="126"/>
  <c r="W38" i="126"/>
  <c r="V38" i="126"/>
  <c r="U38" i="126"/>
  <c r="T38" i="126"/>
  <c r="S38" i="126"/>
  <c r="R38" i="126"/>
  <c r="Q38" i="126"/>
  <c r="P38" i="126"/>
  <c r="O38" i="126"/>
  <c r="N38" i="126"/>
  <c r="M38" i="126"/>
  <c r="L38" i="126"/>
  <c r="K38" i="126"/>
  <c r="J38" i="126"/>
  <c r="I38" i="126"/>
  <c r="H38" i="126"/>
  <c r="G38" i="126"/>
  <c r="F38" i="126"/>
  <c r="E38" i="126"/>
  <c r="DV37" i="126"/>
  <c r="DU37" i="126"/>
  <c r="DT37" i="126"/>
  <c r="DS37" i="126"/>
  <c r="DR37" i="126"/>
  <c r="DQ37" i="126"/>
  <c r="DP37" i="126"/>
  <c r="DO37" i="126"/>
  <c r="DN37" i="126"/>
  <c r="DM37" i="126"/>
  <c r="DL37" i="126"/>
  <c r="DK37" i="126"/>
  <c r="DJ37" i="126"/>
  <c r="DI37" i="126"/>
  <c r="DH37" i="126"/>
  <c r="DG37" i="126"/>
  <c r="DF37" i="126"/>
  <c r="DE37" i="126"/>
  <c r="DD37" i="126"/>
  <c r="DC37" i="126"/>
  <c r="DB37" i="126"/>
  <c r="DA37" i="126"/>
  <c r="CZ37" i="126"/>
  <c r="CY37" i="126"/>
  <c r="CX37" i="126"/>
  <c r="CW37" i="126"/>
  <c r="CV37" i="126"/>
  <c r="CU37" i="126"/>
  <c r="CT37" i="126"/>
  <c r="CS37" i="126"/>
  <c r="CR37" i="126"/>
  <c r="CQ37" i="126"/>
  <c r="CP37" i="126"/>
  <c r="CO37" i="126"/>
  <c r="CN37" i="126"/>
  <c r="CM37" i="126"/>
  <c r="CL37" i="126"/>
  <c r="CK37" i="126"/>
  <c r="CJ37" i="126"/>
  <c r="CI37" i="126"/>
  <c r="CH37" i="126"/>
  <c r="CG37" i="126"/>
  <c r="CF37" i="126"/>
  <c r="CE37" i="126"/>
  <c r="CD37" i="126"/>
  <c r="CC37" i="126"/>
  <c r="CB37" i="126"/>
  <c r="CA37" i="126"/>
  <c r="BZ37" i="126"/>
  <c r="BY37" i="126"/>
  <c r="BX37" i="126"/>
  <c r="BW37" i="126"/>
  <c r="BV37" i="126"/>
  <c r="BU37" i="126"/>
  <c r="BT37" i="126"/>
  <c r="BS37" i="126"/>
  <c r="BR37" i="126"/>
  <c r="BQ37" i="126"/>
  <c r="BP37" i="126"/>
  <c r="BO37" i="126"/>
  <c r="BN37" i="126"/>
  <c r="BM37" i="126"/>
  <c r="BL37" i="126"/>
  <c r="BK37" i="126"/>
  <c r="BJ37" i="126"/>
  <c r="BI37" i="126"/>
  <c r="BH37" i="126"/>
  <c r="BG37" i="126"/>
  <c r="BF37" i="126"/>
  <c r="BE37" i="126"/>
  <c r="BD37" i="126"/>
  <c r="BC37" i="126"/>
  <c r="BB37" i="126"/>
  <c r="BA37" i="126"/>
  <c r="AZ37" i="126"/>
  <c r="AY37" i="126"/>
  <c r="AX37" i="126"/>
  <c r="AW37" i="126"/>
  <c r="AV37" i="126"/>
  <c r="AU37" i="126"/>
  <c r="AT37" i="126"/>
  <c r="AS37" i="126"/>
  <c r="AR37" i="126"/>
  <c r="AQ37" i="126"/>
  <c r="AP37" i="126"/>
  <c r="AO37" i="126"/>
  <c r="AN37" i="126"/>
  <c r="AM37" i="126"/>
  <c r="AL37" i="126"/>
  <c r="AK37" i="126"/>
  <c r="AJ37" i="126"/>
  <c r="AI37" i="126"/>
  <c r="AH37" i="126"/>
  <c r="AG37" i="126"/>
  <c r="AF37" i="126"/>
  <c r="AE37" i="126"/>
  <c r="AD37" i="126"/>
  <c r="AC37" i="126"/>
  <c r="AB37" i="126"/>
  <c r="AA37" i="126"/>
  <c r="Z37" i="126"/>
  <c r="Y37" i="126"/>
  <c r="X37" i="126"/>
  <c r="W37" i="126"/>
  <c r="V37" i="126"/>
  <c r="U37" i="126"/>
  <c r="T37" i="126"/>
  <c r="S37" i="126"/>
  <c r="R37" i="126"/>
  <c r="Q37" i="126"/>
  <c r="P37" i="126"/>
  <c r="O37" i="126"/>
  <c r="N37" i="126"/>
  <c r="M37" i="126"/>
  <c r="L37" i="126"/>
  <c r="K37" i="126"/>
  <c r="J37" i="126"/>
  <c r="I37" i="126"/>
  <c r="H37" i="126"/>
  <c r="G37" i="126"/>
  <c r="F37" i="126"/>
  <c r="E37" i="126"/>
  <c r="DV36" i="126"/>
  <c r="DU36" i="126"/>
  <c r="DT36" i="126"/>
  <c r="DS36" i="126"/>
  <c r="DR36" i="126"/>
  <c r="DQ36" i="126"/>
  <c r="DP36" i="126"/>
  <c r="DO36" i="126"/>
  <c r="DN36" i="126"/>
  <c r="DM36" i="126"/>
  <c r="DL36" i="126"/>
  <c r="DK36" i="126"/>
  <c r="DJ36" i="126"/>
  <c r="DI36" i="126"/>
  <c r="DH36" i="126"/>
  <c r="DG36" i="126"/>
  <c r="DF36" i="126"/>
  <c r="DE36" i="126"/>
  <c r="DD36" i="126"/>
  <c r="DC36" i="126"/>
  <c r="DB36" i="126"/>
  <c r="DA36" i="126"/>
  <c r="CZ36" i="126"/>
  <c r="CY36" i="126"/>
  <c r="CX36" i="126"/>
  <c r="CW36" i="126"/>
  <c r="CV36" i="126"/>
  <c r="CU36" i="126"/>
  <c r="CT36" i="126"/>
  <c r="CS36" i="126"/>
  <c r="CR36" i="126"/>
  <c r="CQ36" i="126"/>
  <c r="CP36" i="126"/>
  <c r="CO36" i="126"/>
  <c r="CN36" i="126"/>
  <c r="CM36" i="126"/>
  <c r="CL36" i="126"/>
  <c r="CK36" i="126"/>
  <c r="CJ36" i="126"/>
  <c r="CI36" i="126"/>
  <c r="CH36" i="126"/>
  <c r="CG36" i="126"/>
  <c r="CF36" i="126"/>
  <c r="CE36" i="126"/>
  <c r="CD36" i="126"/>
  <c r="CC36" i="126"/>
  <c r="CB36" i="126"/>
  <c r="CA36" i="126"/>
  <c r="BZ36" i="126"/>
  <c r="BY36" i="126"/>
  <c r="BX36" i="126"/>
  <c r="BW36" i="126"/>
  <c r="BV36" i="126"/>
  <c r="BU36" i="126"/>
  <c r="BT36" i="126"/>
  <c r="BS36" i="126"/>
  <c r="BR36" i="126"/>
  <c r="BQ36" i="126"/>
  <c r="BP36" i="126"/>
  <c r="BO36" i="126"/>
  <c r="BN36" i="126"/>
  <c r="BM36" i="126"/>
  <c r="BL36" i="126"/>
  <c r="BK36" i="126"/>
  <c r="BJ36" i="126"/>
  <c r="BI36" i="126"/>
  <c r="BH36" i="126"/>
  <c r="BG36" i="126"/>
  <c r="BF36" i="126"/>
  <c r="BE36" i="126"/>
  <c r="BD36" i="126"/>
  <c r="BC36" i="126"/>
  <c r="BB36" i="126"/>
  <c r="BA36" i="126"/>
  <c r="AZ36" i="126"/>
  <c r="AY36" i="126"/>
  <c r="AX36" i="126"/>
  <c r="AW36" i="126"/>
  <c r="AV36" i="126"/>
  <c r="AU36" i="126"/>
  <c r="AT36" i="126"/>
  <c r="AS36" i="126"/>
  <c r="AR36" i="126"/>
  <c r="AQ36" i="126"/>
  <c r="AP36" i="126"/>
  <c r="AO36" i="126"/>
  <c r="AN36" i="126"/>
  <c r="AM36" i="126"/>
  <c r="AL36" i="126"/>
  <c r="AK36" i="126"/>
  <c r="AJ36" i="126"/>
  <c r="AI36" i="126"/>
  <c r="AH36" i="126"/>
  <c r="AG36" i="126"/>
  <c r="AF36" i="126"/>
  <c r="AE36" i="126"/>
  <c r="AD36" i="126"/>
  <c r="AC36" i="126"/>
  <c r="AB36" i="126"/>
  <c r="AA36" i="126"/>
  <c r="Z36" i="126"/>
  <c r="Y36" i="126"/>
  <c r="X36" i="126"/>
  <c r="W36" i="126"/>
  <c r="V36" i="126"/>
  <c r="U36" i="126"/>
  <c r="T36" i="126"/>
  <c r="S36" i="126"/>
  <c r="R36" i="126"/>
  <c r="Q36" i="126"/>
  <c r="P36" i="126"/>
  <c r="O36" i="126"/>
  <c r="N36" i="126"/>
  <c r="M36" i="126"/>
  <c r="L36" i="126"/>
  <c r="K36" i="126"/>
  <c r="J36" i="126"/>
  <c r="I36" i="126"/>
  <c r="H36" i="126"/>
  <c r="G36" i="126"/>
  <c r="F36" i="126"/>
  <c r="E36" i="126"/>
  <c r="DV35" i="126"/>
  <c r="DU35" i="126"/>
  <c r="DT35" i="126"/>
  <c r="DS35" i="126"/>
  <c r="DR35" i="126"/>
  <c r="DQ35" i="126"/>
  <c r="DP35" i="126"/>
  <c r="DO35" i="126"/>
  <c r="DN35" i="126"/>
  <c r="DM35" i="126"/>
  <c r="DL35" i="126"/>
  <c r="DK35" i="126"/>
  <c r="DJ35" i="126"/>
  <c r="DI35" i="126"/>
  <c r="DH35" i="126"/>
  <c r="DG35" i="126"/>
  <c r="DF35" i="126"/>
  <c r="DE35" i="126"/>
  <c r="DD35" i="126"/>
  <c r="DC35" i="126"/>
  <c r="DB35" i="126"/>
  <c r="DA35" i="126"/>
  <c r="CZ35" i="126"/>
  <c r="CY35" i="126"/>
  <c r="CX35" i="126"/>
  <c r="CW35" i="126"/>
  <c r="CV35" i="126"/>
  <c r="CU35" i="126"/>
  <c r="CT35" i="126"/>
  <c r="CS35" i="126"/>
  <c r="CR35" i="126"/>
  <c r="CQ35" i="126"/>
  <c r="CP35" i="126"/>
  <c r="CO35" i="126"/>
  <c r="CN35" i="126"/>
  <c r="CM35" i="126"/>
  <c r="CL35" i="126"/>
  <c r="CK35" i="126"/>
  <c r="CJ35" i="126"/>
  <c r="CI35" i="126"/>
  <c r="CH35" i="126"/>
  <c r="CG35" i="126"/>
  <c r="CF35" i="126"/>
  <c r="CE35" i="126"/>
  <c r="CD35" i="126"/>
  <c r="CC35" i="126"/>
  <c r="CB35" i="126"/>
  <c r="CA35" i="126"/>
  <c r="BZ35" i="126"/>
  <c r="BY35" i="126"/>
  <c r="BX35" i="126"/>
  <c r="BW35" i="126"/>
  <c r="BV35" i="126"/>
  <c r="BU35" i="126"/>
  <c r="BT35" i="126"/>
  <c r="BS35" i="126"/>
  <c r="BR35" i="126"/>
  <c r="BQ35" i="126"/>
  <c r="BP35" i="126"/>
  <c r="BO35" i="126"/>
  <c r="BN35" i="126"/>
  <c r="BM35" i="126"/>
  <c r="BL35" i="126"/>
  <c r="BK35" i="126"/>
  <c r="BJ35" i="126"/>
  <c r="BI35" i="126"/>
  <c r="BH35" i="126"/>
  <c r="BG35" i="126"/>
  <c r="BF35" i="126"/>
  <c r="BE35" i="126"/>
  <c r="BD35" i="126"/>
  <c r="BC35" i="126"/>
  <c r="BB35" i="126"/>
  <c r="BA35" i="126"/>
  <c r="AZ35" i="126"/>
  <c r="AY35" i="126"/>
  <c r="AX35" i="126"/>
  <c r="AW35" i="126"/>
  <c r="AV35" i="126"/>
  <c r="AU35" i="126"/>
  <c r="AT35" i="126"/>
  <c r="AS35" i="126"/>
  <c r="AR35" i="126"/>
  <c r="AQ35" i="126"/>
  <c r="AP35" i="126"/>
  <c r="AO35" i="126"/>
  <c r="AN35" i="126"/>
  <c r="AM35" i="126"/>
  <c r="AL35" i="126"/>
  <c r="AK35" i="126"/>
  <c r="AJ35" i="126"/>
  <c r="AI35" i="126"/>
  <c r="AH35" i="126"/>
  <c r="AG35" i="126"/>
  <c r="AF35" i="126"/>
  <c r="AE35" i="126"/>
  <c r="AD35" i="126"/>
  <c r="AC35" i="126"/>
  <c r="AB35" i="126"/>
  <c r="AA35" i="126"/>
  <c r="Z35" i="126"/>
  <c r="Y35" i="126"/>
  <c r="X35" i="126"/>
  <c r="W35" i="126"/>
  <c r="V35" i="126"/>
  <c r="U35" i="126"/>
  <c r="T35" i="126"/>
  <c r="S35" i="126"/>
  <c r="R35" i="126"/>
  <c r="Q35" i="126"/>
  <c r="P35" i="126"/>
  <c r="O35" i="126"/>
  <c r="N35" i="126"/>
  <c r="M35" i="126"/>
  <c r="L35" i="126"/>
  <c r="K35" i="126"/>
  <c r="J35" i="126"/>
  <c r="I35" i="126"/>
  <c r="H35" i="126"/>
  <c r="G35" i="126"/>
  <c r="F35" i="126"/>
  <c r="E35" i="126"/>
  <c r="DV34" i="126"/>
  <c r="DU34" i="126"/>
  <c r="DT34" i="126"/>
  <c r="DS34" i="126"/>
  <c r="DR34" i="126"/>
  <c r="DQ34" i="126"/>
  <c r="DP34" i="126"/>
  <c r="DO34" i="126"/>
  <c r="DN34" i="126"/>
  <c r="DM34" i="126"/>
  <c r="DL34" i="126"/>
  <c r="DK34" i="126"/>
  <c r="DJ34" i="126"/>
  <c r="DI34" i="126"/>
  <c r="DH34" i="126"/>
  <c r="DG34" i="126"/>
  <c r="DF34" i="126"/>
  <c r="DE34" i="126"/>
  <c r="DD34" i="126"/>
  <c r="DC34" i="126"/>
  <c r="DB34" i="126"/>
  <c r="DA34" i="126"/>
  <c r="CZ34" i="126"/>
  <c r="CY34" i="126"/>
  <c r="CX34" i="126"/>
  <c r="CW34" i="126"/>
  <c r="CV34" i="126"/>
  <c r="CU34" i="126"/>
  <c r="CT34" i="126"/>
  <c r="CS34" i="126"/>
  <c r="CR34" i="126"/>
  <c r="CQ34" i="126"/>
  <c r="CP34" i="126"/>
  <c r="CO34" i="126"/>
  <c r="CN34" i="126"/>
  <c r="CM34" i="126"/>
  <c r="CL34" i="126"/>
  <c r="CK34" i="126"/>
  <c r="CJ34" i="126"/>
  <c r="CI34" i="126"/>
  <c r="CH34" i="126"/>
  <c r="CG34" i="126"/>
  <c r="CF34" i="126"/>
  <c r="CE34" i="126"/>
  <c r="CD34" i="126"/>
  <c r="CC34" i="126"/>
  <c r="CB34" i="126"/>
  <c r="CA34" i="126"/>
  <c r="BZ34" i="126"/>
  <c r="BY34" i="126"/>
  <c r="BX34" i="126"/>
  <c r="BW34" i="126"/>
  <c r="BV34" i="126"/>
  <c r="BU34" i="126"/>
  <c r="BT34" i="126"/>
  <c r="BS34" i="126"/>
  <c r="BR34" i="126"/>
  <c r="BQ34" i="126"/>
  <c r="BP34" i="126"/>
  <c r="BO34" i="126"/>
  <c r="BN34" i="126"/>
  <c r="BM34" i="126"/>
  <c r="BL34" i="126"/>
  <c r="BK34" i="126"/>
  <c r="BJ34" i="126"/>
  <c r="BI34" i="126"/>
  <c r="BH34" i="126"/>
  <c r="BG34" i="126"/>
  <c r="BF34" i="126"/>
  <c r="BE34" i="126"/>
  <c r="BD34" i="126"/>
  <c r="BC34" i="126"/>
  <c r="BB34" i="126"/>
  <c r="BA34" i="126"/>
  <c r="AZ34" i="126"/>
  <c r="AY34" i="126"/>
  <c r="AX34" i="126"/>
  <c r="AW34" i="126"/>
  <c r="AV34" i="126"/>
  <c r="AU34" i="126"/>
  <c r="AT34" i="126"/>
  <c r="AS34" i="126"/>
  <c r="AR34" i="126"/>
  <c r="AQ34" i="126"/>
  <c r="AP34" i="126"/>
  <c r="AO34" i="126"/>
  <c r="AN34" i="126"/>
  <c r="AM34" i="126"/>
  <c r="AL34" i="126"/>
  <c r="AK34" i="126"/>
  <c r="AJ34" i="126"/>
  <c r="AI34" i="126"/>
  <c r="AH34" i="126"/>
  <c r="AG34" i="126"/>
  <c r="AF34" i="126"/>
  <c r="AE34" i="126"/>
  <c r="AD34" i="126"/>
  <c r="AC34" i="126"/>
  <c r="AB34" i="126"/>
  <c r="AA34" i="126"/>
  <c r="Z34" i="126"/>
  <c r="Y34" i="126"/>
  <c r="X34" i="126"/>
  <c r="W34" i="126"/>
  <c r="V34" i="126"/>
  <c r="U34" i="126"/>
  <c r="T34" i="126"/>
  <c r="S34" i="126"/>
  <c r="R34" i="126"/>
  <c r="Q34" i="126"/>
  <c r="P34" i="126"/>
  <c r="O34" i="126"/>
  <c r="N34" i="126"/>
  <c r="M34" i="126"/>
  <c r="L34" i="126"/>
  <c r="K34" i="126"/>
  <c r="J34" i="126"/>
  <c r="I34" i="126"/>
  <c r="H34" i="126"/>
  <c r="G34" i="126"/>
  <c r="F34" i="126"/>
  <c r="E34" i="126"/>
  <c r="DV21" i="126"/>
  <c r="DU21" i="126"/>
  <c r="DT21" i="126"/>
  <c r="DS21" i="126"/>
  <c r="DR21" i="126"/>
  <c r="DQ21" i="126"/>
  <c r="DP21" i="126"/>
  <c r="DO21" i="126"/>
  <c r="DN21" i="126"/>
  <c r="DM21" i="126"/>
  <c r="DL21" i="126"/>
  <c r="DK21" i="126"/>
  <c r="DJ21" i="126"/>
  <c r="DI21" i="126"/>
  <c r="DH21" i="126"/>
  <c r="DG21" i="126"/>
  <c r="DF21" i="126"/>
  <c r="DE21" i="126"/>
  <c r="DD21" i="126"/>
  <c r="DC21" i="126"/>
  <c r="DB21" i="126"/>
  <c r="DA21" i="126"/>
  <c r="CZ21" i="126"/>
  <c r="CY21" i="126"/>
  <c r="CX21" i="126"/>
  <c r="CW21" i="126"/>
  <c r="CV21" i="126"/>
  <c r="CU21" i="126"/>
  <c r="CT21" i="126"/>
  <c r="CS21" i="126"/>
  <c r="CR21" i="126"/>
  <c r="CQ21" i="126"/>
  <c r="CP21" i="126"/>
  <c r="CO21" i="126"/>
  <c r="CN21" i="126"/>
  <c r="CM21" i="126"/>
  <c r="CL21" i="126"/>
  <c r="CK21" i="126"/>
  <c r="CJ21" i="126"/>
  <c r="CI21" i="126"/>
  <c r="CH21" i="126"/>
  <c r="CG21" i="126"/>
  <c r="CF21" i="126"/>
  <c r="CE21" i="126"/>
  <c r="CD21" i="126"/>
  <c r="CC21" i="126"/>
  <c r="CB21" i="126"/>
  <c r="CA21" i="126"/>
  <c r="BZ21" i="126"/>
  <c r="BY21" i="126"/>
  <c r="BX21" i="126"/>
  <c r="BW21" i="126"/>
  <c r="BV21" i="126"/>
  <c r="BU21" i="126"/>
  <c r="BT21" i="126"/>
  <c r="BS21" i="126"/>
  <c r="BR21" i="126"/>
  <c r="BQ21" i="126"/>
  <c r="BP21" i="126"/>
  <c r="BO21" i="126"/>
  <c r="BN21" i="126"/>
  <c r="BM21" i="126"/>
  <c r="BL21" i="126"/>
  <c r="BK21" i="126"/>
  <c r="BJ21" i="126"/>
  <c r="BI21" i="126"/>
  <c r="BH21" i="126"/>
  <c r="BG21" i="126"/>
  <c r="BF21" i="126"/>
  <c r="BE21" i="126"/>
  <c r="BD21" i="126"/>
  <c r="BC21" i="126"/>
  <c r="BB21" i="126"/>
  <c r="BA21" i="126"/>
  <c r="AZ21" i="126"/>
  <c r="AY21" i="126"/>
  <c r="AX21" i="126"/>
  <c r="AW21" i="126"/>
  <c r="AV21" i="126"/>
  <c r="AU21" i="126"/>
  <c r="AT21" i="126"/>
  <c r="AS21" i="126"/>
  <c r="AR21" i="126"/>
  <c r="AQ21" i="126"/>
  <c r="AP21" i="126"/>
  <c r="AO21" i="126"/>
  <c r="AN21" i="126"/>
  <c r="AM21" i="126"/>
  <c r="AL21" i="126"/>
  <c r="AK21" i="126"/>
  <c r="AJ21" i="126"/>
  <c r="AI21" i="126"/>
  <c r="AH21" i="126"/>
  <c r="AG21" i="126"/>
  <c r="AF21" i="126"/>
  <c r="AE21" i="126"/>
  <c r="AD21" i="126"/>
  <c r="AC21" i="126"/>
  <c r="AB21" i="126"/>
  <c r="AA21" i="126"/>
  <c r="Z21" i="126"/>
  <c r="Y21" i="126"/>
  <c r="X21" i="126"/>
  <c r="W21" i="126"/>
  <c r="V21" i="126"/>
  <c r="U21" i="126"/>
  <c r="T21" i="126"/>
  <c r="S21" i="126"/>
  <c r="R21" i="126"/>
  <c r="Q21" i="126"/>
  <c r="P21" i="126"/>
  <c r="O21" i="126"/>
  <c r="N21" i="126"/>
  <c r="M21" i="126"/>
  <c r="L21" i="126"/>
  <c r="K21" i="126"/>
  <c r="J21" i="126"/>
  <c r="I21" i="126"/>
  <c r="H21" i="126"/>
  <c r="G21" i="126"/>
  <c r="F21" i="126"/>
  <c r="E21" i="126"/>
  <c r="DV20" i="126"/>
  <c r="DU20" i="126"/>
  <c r="DT20" i="126"/>
  <c r="DS20" i="126"/>
  <c r="DR20" i="126"/>
  <c r="DQ20" i="126"/>
  <c r="DP20" i="126"/>
  <c r="DO20" i="126"/>
  <c r="DN20" i="126"/>
  <c r="DM20" i="126"/>
  <c r="DL20" i="126"/>
  <c r="DK20" i="126"/>
  <c r="DJ20" i="126"/>
  <c r="DI20" i="126"/>
  <c r="DH20" i="126"/>
  <c r="DG20" i="126"/>
  <c r="DF20" i="126"/>
  <c r="DE20" i="126"/>
  <c r="DD20" i="126"/>
  <c r="DC20" i="126"/>
  <c r="DB20" i="126"/>
  <c r="DA20" i="126"/>
  <c r="CZ20" i="126"/>
  <c r="CY20" i="126"/>
  <c r="CX20" i="126"/>
  <c r="CW20" i="126"/>
  <c r="CV20" i="126"/>
  <c r="CU20" i="126"/>
  <c r="CT20" i="126"/>
  <c r="CS20" i="126"/>
  <c r="CR20" i="126"/>
  <c r="CQ20" i="126"/>
  <c r="CP20" i="126"/>
  <c r="CO20" i="126"/>
  <c r="CN20" i="126"/>
  <c r="CM20" i="126"/>
  <c r="CL20" i="126"/>
  <c r="CK20" i="126"/>
  <c r="CJ20" i="126"/>
  <c r="CI20" i="126"/>
  <c r="CH20" i="126"/>
  <c r="CG20" i="126"/>
  <c r="CF20" i="126"/>
  <c r="CE20" i="126"/>
  <c r="CD20" i="126"/>
  <c r="CC20" i="126"/>
  <c r="CB20" i="126"/>
  <c r="CA20" i="126"/>
  <c r="BZ20" i="126"/>
  <c r="BY20" i="126"/>
  <c r="BX20" i="126"/>
  <c r="BW20" i="126"/>
  <c r="BV20" i="126"/>
  <c r="BU20" i="126"/>
  <c r="BT20" i="126"/>
  <c r="BS20" i="126"/>
  <c r="BR20" i="126"/>
  <c r="BQ20" i="126"/>
  <c r="BP20" i="126"/>
  <c r="BO20" i="126"/>
  <c r="BN20" i="126"/>
  <c r="BM20" i="126"/>
  <c r="BL20" i="126"/>
  <c r="BK20" i="126"/>
  <c r="BJ20" i="126"/>
  <c r="BI20" i="126"/>
  <c r="BH20" i="126"/>
  <c r="BG20" i="126"/>
  <c r="BF20" i="126"/>
  <c r="BE20" i="126"/>
  <c r="BD20" i="126"/>
  <c r="BC20" i="126"/>
  <c r="BB20" i="126"/>
  <c r="BA20" i="126"/>
  <c r="AZ20" i="126"/>
  <c r="AY20" i="126"/>
  <c r="AX20" i="126"/>
  <c r="AW20" i="126"/>
  <c r="AV20" i="126"/>
  <c r="AU20" i="126"/>
  <c r="AT20" i="126"/>
  <c r="AS20" i="126"/>
  <c r="AR20" i="126"/>
  <c r="AQ20" i="126"/>
  <c r="AP20" i="126"/>
  <c r="AO20" i="126"/>
  <c r="AN20" i="126"/>
  <c r="AM20" i="126"/>
  <c r="AL20" i="126"/>
  <c r="AK20" i="126"/>
  <c r="AJ20" i="126"/>
  <c r="AI20" i="126"/>
  <c r="AH20" i="126"/>
  <c r="AG20" i="126"/>
  <c r="AF20" i="126"/>
  <c r="AE20" i="126"/>
  <c r="AD20" i="126"/>
  <c r="AC20" i="126"/>
  <c r="AB20" i="126"/>
  <c r="AA20" i="126"/>
  <c r="Z20" i="126"/>
  <c r="Y20" i="126"/>
  <c r="X20" i="126"/>
  <c r="W20" i="126"/>
  <c r="V20" i="126"/>
  <c r="U20" i="126"/>
  <c r="T20" i="126"/>
  <c r="S20" i="126"/>
  <c r="R20" i="126"/>
  <c r="Q20" i="126"/>
  <c r="P20" i="126"/>
  <c r="O20" i="126"/>
  <c r="N20" i="126"/>
  <c r="M20" i="126"/>
  <c r="L20" i="126"/>
  <c r="K20" i="126"/>
  <c r="J20" i="126"/>
  <c r="I20" i="126"/>
  <c r="H20" i="126"/>
  <c r="G20" i="126"/>
  <c r="F20" i="126"/>
  <c r="E20" i="126"/>
  <c r="DV19" i="126"/>
  <c r="DU19" i="126"/>
  <c r="DT19" i="126"/>
  <c r="DS19" i="126"/>
  <c r="DR19" i="126"/>
  <c r="DQ19" i="126"/>
  <c r="DP19" i="126"/>
  <c r="DO19" i="126"/>
  <c r="DN19" i="126"/>
  <c r="DM19" i="126"/>
  <c r="DL19" i="126"/>
  <c r="DK19" i="126"/>
  <c r="DJ19" i="126"/>
  <c r="DI19" i="126"/>
  <c r="DH19" i="126"/>
  <c r="DG19" i="126"/>
  <c r="DF19" i="126"/>
  <c r="DE19" i="126"/>
  <c r="DD19" i="126"/>
  <c r="DC19" i="126"/>
  <c r="DB19" i="126"/>
  <c r="DA19" i="126"/>
  <c r="CZ19" i="126"/>
  <c r="CY19" i="126"/>
  <c r="CX19" i="126"/>
  <c r="CW19" i="126"/>
  <c r="CV19" i="126"/>
  <c r="CU19" i="126"/>
  <c r="CT19" i="126"/>
  <c r="CS19" i="126"/>
  <c r="CR19" i="126"/>
  <c r="CQ19" i="126"/>
  <c r="CP19" i="126"/>
  <c r="CO19" i="126"/>
  <c r="CN19" i="126"/>
  <c r="CM19" i="126"/>
  <c r="CL19" i="126"/>
  <c r="CK19" i="126"/>
  <c r="CJ19" i="126"/>
  <c r="CI19" i="126"/>
  <c r="CH19" i="126"/>
  <c r="CG19" i="126"/>
  <c r="CF19" i="126"/>
  <c r="CE19" i="126"/>
  <c r="CD19" i="126"/>
  <c r="CC19" i="126"/>
  <c r="CB19" i="126"/>
  <c r="CA19" i="126"/>
  <c r="BZ19" i="126"/>
  <c r="BY19" i="126"/>
  <c r="BX19" i="126"/>
  <c r="BW19" i="126"/>
  <c r="BV19" i="126"/>
  <c r="BU19" i="126"/>
  <c r="BT19" i="126"/>
  <c r="BS19" i="126"/>
  <c r="BR19" i="126"/>
  <c r="BQ19" i="126"/>
  <c r="BP19" i="126"/>
  <c r="BO19" i="126"/>
  <c r="BN19" i="126"/>
  <c r="BM19" i="126"/>
  <c r="BL19" i="126"/>
  <c r="BK19" i="126"/>
  <c r="BJ19" i="126"/>
  <c r="BI19" i="126"/>
  <c r="BH19" i="126"/>
  <c r="BG19" i="126"/>
  <c r="BF19" i="126"/>
  <c r="BE19" i="126"/>
  <c r="BD19" i="126"/>
  <c r="BC19" i="126"/>
  <c r="BB19" i="126"/>
  <c r="BA19" i="126"/>
  <c r="AZ19" i="126"/>
  <c r="AY19" i="126"/>
  <c r="AX19" i="126"/>
  <c r="AW19" i="126"/>
  <c r="AV19" i="126"/>
  <c r="AU19" i="126"/>
  <c r="AT19" i="126"/>
  <c r="AS19" i="126"/>
  <c r="AR19" i="126"/>
  <c r="AQ19" i="126"/>
  <c r="AP19" i="126"/>
  <c r="AO19" i="126"/>
  <c r="AN19" i="126"/>
  <c r="AM19" i="126"/>
  <c r="AL19" i="126"/>
  <c r="AK19" i="126"/>
  <c r="AJ19" i="126"/>
  <c r="AI19" i="126"/>
  <c r="AH19" i="126"/>
  <c r="AG19" i="126"/>
  <c r="AF19" i="126"/>
  <c r="AE19" i="126"/>
  <c r="AD19" i="126"/>
  <c r="AC19" i="126"/>
  <c r="AB19" i="126"/>
  <c r="AA19" i="126"/>
  <c r="Z19" i="126"/>
  <c r="Y19" i="126"/>
  <c r="X19" i="126"/>
  <c r="W19" i="126"/>
  <c r="V19" i="126"/>
  <c r="U19" i="126"/>
  <c r="T19" i="126"/>
  <c r="S19" i="126"/>
  <c r="R19" i="126"/>
  <c r="Q19" i="126"/>
  <c r="P19" i="126"/>
  <c r="O19" i="126"/>
  <c r="N19" i="126"/>
  <c r="M19" i="126"/>
  <c r="L19" i="126"/>
  <c r="K19" i="126"/>
  <c r="J19" i="126"/>
  <c r="I19" i="126"/>
  <c r="H19" i="126"/>
  <c r="G19" i="126"/>
  <c r="F19" i="126"/>
  <c r="E19" i="126"/>
  <c r="DV18" i="126"/>
  <c r="DU18" i="126"/>
  <c r="DT18" i="126"/>
  <c r="DS18" i="126"/>
  <c r="DR18" i="126"/>
  <c r="DQ18" i="126"/>
  <c r="DP18" i="126"/>
  <c r="DO18" i="126"/>
  <c r="DN18" i="126"/>
  <c r="DM18" i="126"/>
  <c r="DL18" i="126"/>
  <c r="DK18" i="126"/>
  <c r="DJ18" i="126"/>
  <c r="DI18" i="126"/>
  <c r="DH18" i="126"/>
  <c r="DG18" i="126"/>
  <c r="DF18" i="126"/>
  <c r="DE18" i="126"/>
  <c r="DD18" i="126"/>
  <c r="DC18" i="126"/>
  <c r="DB18" i="126"/>
  <c r="DA18" i="126"/>
  <c r="CZ18" i="126"/>
  <c r="CY18" i="126"/>
  <c r="CX18" i="126"/>
  <c r="CW18" i="126"/>
  <c r="CV18" i="126"/>
  <c r="CU18" i="126"/>
  <c r="CT18" i="126"/>
  <c r="CS18" i="126"/>
  <c r="CR18" i="126"/>
  <c r="CQ18" i="126"/>
  <c r="CP18" i="126"/>
  <c r="CO18" i="126"/>
  <c r="CN18" i="126"/>
  <c r="CM18" i="126"/>
  <c r="CL18" i="126"/>
  <c r="CK18" i="126"/>
  <c r="CJ18" i="126"/>
  <c r="CI18" i="126"/>
  <c r="CH18" i="126"/>
  <c r="CG18" i="126"/>
  <c r="CF18" i="126"/>
  <c r="CE18" i="126"/>
  <c r="CD18" i="126"/>
  <c r="CC18" i="126"/>
  <c r="CB18" i="126"/>
  <c r="CA18" i="126"/>
  <c r="BZ18" i="126"/>
  <c r="BY18" i="126"/>
  <c r="BX18" i="126"/>
  <c r="BW18" i="126"/>
  <c r="BV18" i="126"/>
  <c r="BU18" i="126"/>
  <c r="BT18" i="126"/>
  <c r="BS18" i="126"/>
  <c r="BR18" i="126"/>
  <c r="BQ18" i="126"/>
  <c r="BP18" i="126"/>
  <c r="BO18" i="126"/>
  <c r="BN18" i="126"/>
  <c r="BM18" i="126"/>
  <c r="BL18" i="126"/>
  <c r="BK18" i="126"/>
  <c r="BJ18" i="126"/>
  <c r="BI18" i="126"/>
  <c r="BH18" i="126"/>
  <c r="BG18" i="126"/>
  <c r="BF18" i="126"/>
  <c r="BE18" i="126"/>
  <c r="BD18" i="126"/>
  <c r="BC18" i="126"/>
  <c r="BB18" i="126"/>
  <c r="BA18" i="126"/>
  <c r="AZ18" i="126"/>
  <c r="AY18" i="126"/>
  <c r="AX18" i="126"/>
  <c r="AW18" i="126"/>
  <c r="AV18" i="126"/>
  <c r="AU18" i="126"/>
  <c r="AT18" i="126"/>
  <c r="AS18" i="126"/>
  <c r="AR18" i="126"/>
  <c r="AQ18" i="126"/>
  <c r="AP18" i="126"/>
  <c r="AO18" i="126"/>
  <c r="AN18" i="126"/>
  <c r="AM18" i="126"/>
  <c r="AL18" i="126"/>
  <c r="AK18" i="126"/>
  <c r="AJ18" i="126"/>
  <c r="AI18" i="126"/>
  <c r="AH18" i="126"/>
  <c r="AG18" i="126"/>
  <c r="AF18" i="126"/>
  <c r="AE18" i="126"/>
  <c r="AD18" i="126"/>
  <c r="AC18" i="126"/>
  <c r="AB18" i="126"/>
  <c r="AA18" i="126"/>
  <c r="Z18" i="126"/>
  <c r="Y18" i="126"/>
  <c r="X18" i="126"/>
  <c r="W18" i="126"/>
  <c r="V18" i="126"/>
  <c r="U18" i="126"/>
  <c r="T18" i="126"/>
  <c r="S18" i="126"/>
  <c r="R18" i="126"/>
  <c r="Q18" i="126"/>
  <c r="P18" i="126"/>
  <c r="O18" i="126"/>
  <c r="N18" i="126"/>
  <c r="M18" i="126"/>
  <c r="L18" i="126"/>
  <c r="K18" i="126"/>
  <c r="J18" i="126"/>
  <c r="I18" i="126"/>
  <c r="H18" i="126"/>
  <c r="G18" i="126"/>
  <c r="F18" i="126"/>
  <c r="E18" i="126"/>
  <c r="DV17" i="126"/>
  <c r="DU17" i="126"/>
  <c r="DT17" i="126"/>
  <c r="DS17" i="126"/>
  <c r="DR17" i="126"/>
  <c r="DQ17" i="126"/>
  <c r="DP17" i="126"/>
  <c r="DO17" i="126"/>
  <c r="DN17" i="126"/>
  <c r="DM17" i="126"/>
  <c r="DL17" i="126"/>
  <c r="DK17" i="126"/>
  <c r="DJ17" i="126"/>
  <c r="DI17" i="126"/>
  <c r="DH17" i="126"/>
  <c r="DG17" i="126"/>
  <c r="DF17" i="126"/>
  <c r="DE17" i="126"/>
  <c r="DD17" i="126"/>
  <c r="DC17" i="126"/>
  <c r="DB17" i="126"/>
  <c r="DA17" i="126"/>
  <c r="CZ17" i="126"/>
  <c r="CY17" i="126"/>
  <c r="CX17" i="126"/>
  <c r="CW17" i="126"/>
  <c r="CV17" i="126"/>
  <c r="CU17" i="126"/>
  <c r="CT17" i="126"/>
  <c r="CS17" i="126"/>
  <c r="CR17" i="126"/>
  <c r="CQ17" i="126"/>
  <c r="CP17" i="126"/>
  <c r="CO17" i="126"/>
  <c r="CN17" i="126"/>
  <c r="CM17" i="126"/>
  <c r="CL17" i="126"/>
  <c r="CK17" i="126"/>
  <c r="CJ17" i="126"/>
  <c r="CI17" i="126"/>
  <c r="CH17" i="126"/>
  <c r="CG17" i="126"/>
  <c r="CF17" i="126"/>
  <c r="CE17" i="126"/>
  <c r="CD17" i="126"/>
  <c r="CC17" i="126"/>
  <c r="CB17" i="126"/>
  <c r="CA17" i="126"/>
  <c r="BZ17" i="126"/>
  <c r="BY17" i="126"/>
  <c r="BX17" i="126"/>
  <c r="BW17" i="126"/>
  <c r="BV17" i="126"/>
  <c r="BU17" i="126"/>
  <c r="BT17" i="126"/>
  <c r="BS17" i="126"/>
  <c r="BR17" i="126"/>
  <c r="BQ17" i="126"/>
  <c r="BP17" i="126"/>
  <c r="BO17" i="126"/>
  <c r="BN17" i="126"/>
  <c r="BM17" i="126"/>
  <c r="BL17" i="126"/>
  <c r="BK17" i="126"/>
  <c r="BJ17" i="126"/>
  <c r="BI17" i="126"/>
  <c r="BH17" i="126"/>
  <c r="BG17" i="126"/>
  <c r="BF17" i="126"/>
  <c r="BE17" i="126"/>
  <c r="BD17" i="126"/>
  <c r="BC17" i="126"/>
  <c r="BB17" i="126"/>
  <c r="BA17" i="126"/>
  <c r="AZ17" i="126"/>
  <c r="AY17" i="126"/>
  <c r="AX17" i="126"/>
  <c r="AW17" i="126"/>
  <c r="AV17" i="126"/>
  <c r="AU17" i="126"/>
  <c r="AT17" i="126"/>
  <c r="AS17" i="126"/>
  <c r="AR17" i="126"/>
  <c r="AQ17" i="126"/>
  <c r="AP17" i="126"/>
  <c r="AO17" i="126"/>
  <c r="AN17" i="126"/>
  <c r="AM17" i="126"/>
  <c r="AL17" i="126"/>
  <c r="AK17" i="126"/>
  <c r="AJ17" i="126"/>
  <c r="AI17" i="126"/>
  <c r="AH17" i="126"/>
  <c r="AG17" i="126"/>
  <c r="AF17" i="126"/>
  <c r="AE17" i="126"/>
  <c r="AD17" i="126"/>
  <c r="AC17" i="126"/>
  <c r="AB17" i="126"/>
  <c r="AA17" i="126"/>
  <c r="Z17" i="126"/>
  <c r="Y17" i="126"/>
  <c r="X17" i="126"/>
  <c r="W17" i="126"/>
  <c r="V17" i="126"/>
  <c r="U17" i="126"/>
  <c r="T17" i="126"/>
  <c r="S17" i="126"/>
  <c r="R17" i="126"/>
  <c r="Q17" i="126"/>
  <c r="P17" i="126"/>
  <c r="O17" i="126"/>
  <c r="N17" i="126"/>
  <c r="M17" i="126"/>
  <c r="L17" i="126"/>
  <c r="K17" i="126"/>
  <c r="J17" i="126"/>
  <c r="I17" i="126"/>
  <c r="H17" i="126"/>
  <c r="G17" i="126"/>
  <c r="F17" i="126"/>
  <c r="DV16" i="126"/>
  <c r="DU16" i="126"/>
  <c r="DT16" i="126"/>
  <c r="DS16" i="126"/>
  <c r="DR16" i="126"/>
  <c r="DQ16" i="126"/>
  <c r="DP16" i="126"/>
  <c r="DO16" i="126"/>
  <c r="DN16" i="126"/>
  <c r="DM16" i="126"/>
  <c r="DL16" i="126"/>
  <c r="DK16" i="126"/>
  <c r="DJ16" i="126"/>
  <c r="DI16" i="126"/>
  <c r="DH16" i="126"/>
  <c r="DG16" i="126"/>
  <c r="DF16" i="126"/>
  <c r="DE16" i="126"/>
  <c r="DD16" i="126"/>
  <c r="DC16" i="126"/>
  <c r="DB16" i="126"/>
  <c r="DA16" i="126"/>
  <c r="CZ16" i="126"/>
  <c r="CY16" i="126"/>
  <c r="CX16" i="126"/>
  <c r="CW16" i="126"/>
  <c r="CV16" i="126"/>
  <c r="CU16" i="126"/>
  <c r="CT16" i="126"/>
  <c r="CS16" i="126"/>
  <c r="CR16" i="126"/>
  <c r="CQ16" i="126"/>
  <c r="CP16" i="126"/>
  <c r="CO16" i="126"/>
  <c r="CN16" i="126"/>
  <c r="CM16" i="126"/>
  <c r="CL16" i="126"/>
  <c r="CK16" i="126"/>
  <c r="CJ16" i="126"/>
  <c r="CI16" i="126"/>
  <c r="CH16" i="126"/>
  <c r="CG16" i="126"/>
  <c r="CF16" i="126"/>
  <c r="CE16" i="126"/>
  <c r="CD16" i="126"/>
  <c r="CC16" i="126"/>
  <c r="CB16" i="126"/>
  <c r="CA16" i="126"/>
  <c r="BZ16" i="126"/>
  <c r="BY16" i="126"/>
  <c r="BX16" i="126"/>
  <c r="BW16" i="126"/>
  <c r="BV16" i="126"/>
  <c r="BU16" i="126"/>
  <c r="BT16" i="126"/>
  <c r="BS16" i="126"/>
  <c r="BR16" i="126"/>
  <c r="BQ16" i="126"/>
  <c r="BP16" i="126"/>
  <c r="BO16" i="126"/>
  <c r="BN16" i="126"/>
  <c r="BM16" i="126"/>
  <c r="BL16" i="126"/>
  <c r="BK16" i="126"/>
  <c r="BJ16" i="126"/>
  <c r="BI16" i="126"/>
  <c r="BH16" i="126"/>
  <c r="BG16" i="126"/>
  <c r="BF16" i="126"/>
  <c r="BE16" i="126"/>
  <c r="BD16" i="126"/>
  <c r="BC16" i="126"/>
  <c r="BB16" i="126"/>
  <c r="BA16" i="126"/>
  <c r="AZ16" i="126"/>
  <c r="AY16" i="126"/>
  <c r="AX16" i="126"/>
  <c r="AW16" i="126"/>
  <c r="AV16" i="126"/>
  <c r="AU16" i="126"/>
  <c r="AT16" i="126"/>
  <c r="AS16" i="126"/>
  <c r="AR16" i="126"/>
  <c r="AQ16" i="126"/>
  <c r="AP16" i="126"/>
  <c r="AO16" i="126"/>
  <c r="AN16" i="126"/>
  <c r="AM16" i="126"/>
  <c r="AL16" i="126"/>
  <c r="AK16" i="126"/>
  <c r="AJ16" i="126"/>
  <c r="AI16" i="126"/>
  <c r="AH16" i="126"/>
  <c r="AG16" i="126"/>
  <c r="AF16" i="126"/>
  <c r="AE16" i="126"/>
  <c r="AD16" i="126"/>
  <c r="AC16" i="126"/>
  <c r="AB16" i="126"/>
  <c r="AA16" i="126"/>
  <c r="Z16" i="126"/>
  <c r="Y16" i="126"/>
  <c r="X16" i="126"/>
  <c r="W16" i="126"/>
  <c r="V16" i="126"/>
  <c r="U16" i="126"/>
  <c r="T16" i="126"/>
  <c r="S16" i="126"/>
  <c r="R16" i="126"/>
  <c r="Q16" i="126"/>
  <c r="P16" i="126"/>
  <c r="O16" i="126"/>
  <c r="N16" i="126"/>
  <c r="M16" i="126"/>
  <c r="L16" i="126"/>
  <c r="K16" i="126"/>
  <c r="J16" i="126"/>
  <c r="I16" i="126"/>
  <c r="H16" i="126"/>
  <c r="G16" i="126"/>
  <c r="F16" i="126"/>
  <c r="E16" i="126"/>
  <c r="DV15" i="126"/>
  <c r="DU15" i="126"/>
  <c r="DT15" i="126"/>
  <c r="DS15" i="126"/>
  <c r="DR15" i="126"/>
  <c r="DQ15" i="126"/>
  <c r="DP15" i="126"/>
  <c r="DO15" i="126"/>
  <c r="DN15" i="126"/>
  <c r="DM15" i="126"/>
  <c r="DL15" i="126"/>
  <c r="DK15" i="126"/>
  <c r="DJ15" i="126"/>
  <c r="DI15" i="126"/>
  <c r="DH15" i="126"/>
  <c r="DG15" i="126"/>
  <c r="DF15" i="126"/>
  <c r="DE15" i="126"/>
  <c r="DD15" i="126"/>
  <c r="DC15" i="126"/>
  <c r="DB15" i="126"/>
  <c r="DA15" i="126"/>
  <c r="CZ15" i="126"/>
  <c r="CY15" i="126"/>
  <c r="CX15" i="126"/>
  <c r="CW15" i="126"/>
  <c r="CV15" i="126"/>
  <c r="CU15" i="126"/>
  <c r="CT15" i="126"/>
  <c r="CS15" i="126"/>
  <c r="CR15" i="126"/>
  <c r="CQ15" i="126"/>
  <c r="CP15" i="126"/>
  <c r="CO15" i="126"/>
  <c r="CN15" i="126"/>
  <c r="CM15" i="126"/>
  <c r="CL15" i="126"/>
  <c r="CK15" i="126"/>
  <c r="CJ15" i="126"/>
  <c r="CI15" i="126"/>
  <c r="CH15" i="126"/>
  <c r="CG15" i="126"/>
  <c r="CF15" i="126"/>
  <c r="CE15" i="126"/>
  <c r="CD15" i="126"/>
  <c r="CC15" i="126"/>
  <c r="CB15" i="126"/>
  <c r="CA15" i="126"/>
  <c r="BZ15" i="126"/>
  <c r="BY15" i="126"/>
  <c r="BX15" i="126"/>
  <c r="BW15" i="126"/>
  <c r="BV15" i="126"/>
  <c r="BU15" i="126"/>
  <c r="BT15" i="126"/>
  <c r="BS15" i="126"/>
  <c r="BR15" i="126"/>
  <c r="BQ15" i="126"/>
  <c r="BP15" i="126"/>
  <c r="BO15" i="126"/>
  <c r="BN15" i="126"/>
  <c r="BM15" i="126"/>
  <c r="BL15" i="126"/>
  <c r="BK15" i="126"/>
  <c r="BJ15" i="126"/>
  <c r="BI15" i="126"/>
  <c r="BH15" i="126"/>
  <c r="BG15" i="126"/>
  <c r="BF15" i="126"/>
  <c r="BE15" i="126"/>
  <c r="BD15" i="126"/>
  <c r="BC15" i="126"/>
  <c r="BB15" i="126"/>
  <c r="BA15" i="126"/>
  <c r="AZ15" i="126"/>
  <c r="AY15" i="126"/>
  <c r="AX15" i="126"/>
  <c r="AW15" i="126"/>
  <c r="AV15" i="126"/>
  <c r="AU15" i="126"/>
  <c r="AT15" i="126"/>
  <c r="AS15" i="126"/>
  <c r="AR15" i="126"/>
  <c r="AQ15" i="126"/>
  <c r="AP15" i="126"/>
  <c r="AO15" i="126"/>
  <c r="AN15" i="126"/>
  <c r="AM15" i="126"/>
  <c r="AL15" i="126"/>
  <c r="AK15" i="126"/>
  <c r="AJ15" i="126"/>
  <c r="AI15" i="126"/>
  <c r="AH15" i="126"/>
  <c r="AG15" i="126"/>
  <c r="AF15" i="126"/>
  <c r="AE15" i="126"/>
  <c r="AD15" i="126"/>
  <c r="AC15" i="126"/>
  <c r="AB15" i="126"/>
  <c r="AA15" i="126"/>
  <c r="Z15" i="126"/>
  <c r="Y15" i="126"/>
  <c r="X15" i="126"/>
  <c r="W15" i="126"/>
  <c r="V15" i="126"/>
  <c r="U15" i="126"/>
  <c r="T15" i="126"/>
  <c r="S15" i="126"/>
  <c r="R15" i="126"/>
  <c r="Q15" i="126"/>
  <c r="P15" i="126"/>
  <c r="O15" i="126"/>
  <c r="N15" i="126"/>
  <c r="M15" i="126"/>
  <c r="L15" i="126"/>
  <c r="K15" i="126"/>
  <c r="J15" i="126"/>
  <c r="I15" i="126"/>
  <c r="H15" i="126"/>
  <c r="G15" i="126"/>
  <c r="F15" i="126"/>
  <c r="G107" i="127"/>
  <c r="L22" i="127"/>
  <c r="L21" i="127"/>
  <c r="L20" i="127"/>
  <c r="L19" i="127"/>
  <c r="L18" i="127"/>
  <c r="L17" i="127"/>
  <c r="L16" i="127"/>
  <c r="L15" i="127"/>
  <c r="L14" i="127"/>
  <c r="L11" i="127"/>
  <c r="R96" i="127"/>
  <c r="S96" i="127" s="1"/>
  <c r="U96" i="127" s="1"/>
  <c r="T96" i="127" s="1"/>
  <c r="H103" i="127" s="1"/>
  <c r="F77" i="126"/>
  <c r="G77" i="126"/>
  <c r="H77" i="126"/>
  <c r="I77" i="126"/>
  <c r="J77" i="126"/>
  <c r="K77" i="126"/>
  <c r="L77" i="126"/>
  <c r="M77" i="126"/>
  <c r="N77" i="126"/>
  <c r="O77" i="126"/>
  <c r="P77" i="126"/>
  <c r="Q77" i="126"/>
  <c r="R77" i="126"/>
  <c r="S77" i="126"/>
  <c r="T77" i="126"/>
  <c r="U77" i="126"/>
  <c r="V77" i="126"/>
  <c r="W77" i="126"/>
  <c r="X77" i="126"/>
  <c r="Y77" i="126"/>
  <c r="Z77" i="126"/>
  <c r="AA77" i="126"/>
  <c r="AB77" i="126"/>
  <c r="AC77" i="126"/>
  <c r="AD77" i="126"/>
  <c r="AE77" i="126"/>
  <c r="AF77" i="126"/>
  <c r="AG77" i="126"/>
  <c r="AH77" i="126"/>
  <c r="AI77" i="126"/>
  <c r="AJ77" i="126"/>
  <c r="AK77" i="126"/>
  <c r="AL77" i="126"/>
  <c r="AM77" i="126"/>
  <c r="AN77" i="126"/>
  <c r="AO77" i="126"/>
  <c r="AP77" i="126"/>
  <c r="AQ77" i="126"/>
  <c r="AR77" i="126"/>
  <c r="AS77" i="126"/>
  <c r="AT77" i="126"/>
  <c r="AU77" i="126"/>
  <c r="AV77" i="126"/>
  <c r="AW77" i="126"/>
  <c r="AX77" i="126"/>
  <c r="AY77" i="126"/>
  <c r="AZ77" i="126"/>
  <c r="BA77" i="126"/>
  <c r="BB77" i="126"/>
  <c r="BC77" i="126"/>
  <c r="BD77" i="126"/>
  <c r="BE77" i="126"/>
  <c r="BF77" i="126"/>
  <c r="BG77" i="126"/>
  <c r="BH77" i="126"/>
  <c r="BI77" i="126"/>
  <c r="BJ77" i="126"/>
  <c r="BK77" i="126"/>
  <c r="BL77" i="126"/>
  <c r="BM77" i="126"/>
  <c r="BN77" i="126"/>
  <c r="BO77" i="126"/>
  <c r="BP77" i="126"/>
  <c r="BQ77" i="126"/>
  <c r="BR77" i="126"/>
  <c r="BS77" i="126"/>
  <c r="BT77" i="126"/>
  <c r="BU77" i="126"/>
  <c r="BV77" i="126"/>
  <c r="BW77" i="126"/>
  <c r="BX77" i="126"/>
  <c r="BY77" i="126"/>
  <c r="BZ77" i="126"/>
  <c r="CA77" i="126"/>
  <c r="CB77" i="126"/>
  <c r="CC77" i="126"/>
  <c r="CD77" i="126"/>
  <c r="CE77" i="126"/>
  <c r="CF77" i="126"/>
  <c r="CG77" i="126"/>
  <c r="CH77" i="126"/>
  <c r="CI77" i="126"/>
  <c r="CJ77" i="126"/>
  <c r="CK77" i="126"/>
  <c r="CL77" i="126"/>
  <c r="CM77" i="126"/>
  <c r="CN77" i="126"/>
  <c r="CO77" i="126"/>
  <c r="CP77" i="126"/>
  <c r="CQ77" i="126"/>
  <c r="CR77" i="126"/>
  <c r="CS77" i="126"/>
  <c r="CT77" i="126"/>
  <c r="CU77" i="126"/>
  <c r="CV77" i="126"/>
  <c r="CW77" i="126"/>
  <c r="CX77" i="126"/>
  <c r="CY77" i="126"/>
  <c r="CZ77" i="126"/>
  <c r="DA77" i="126"/>
  <c r="DB77" i="126"/>
  <c r="DC77" i="126"/>
  <c r="DD77" i="126"/>
  <c r="DE77" i="126"/>
  <c r="DF77" i="126"/>
  <c r="DG77" i="126"/>
  <c r="DH77" i="126"/>
  <c r="DI77" i="126"/>
  <c r="DJ77" i="126"/>
  <c r="DK77" i="126"/>
  <c r="DL77" i="126"/>
  <c r="DM77" i="126"/>
  <c r="DN77" i="126"/>
  <c r="DO77" i="126"/>
  <c r="DP77" i="126"/>
  <c r="DQ77" i="126"/>
  <c r="DR77" i="126"/>
  <c r="DS77" i="126"/>
  <c r="DT77" i="126"/>
  <c r="E77" i="126"/>
  <c r="F76" i="126"/>
  <c r="G76" i="126"/>
  <c r="H76" i="126"/>
  <c r="I76" i="126"/>
  <c r="J76" i="126"/>
  <c r="K76" i="126"/>
  <c r="L76" i="126"/>
  <c r="M76" i="126"/>
  <c r="N76" i="126"/>
  <c r="O76" i="126"/>
  <c r="P76" i="126"/>
  <c r="Q76" i="126"/>
  <c r="R76" i="126"/>
  <c r="S76" i="126"/>
  <c r="T76" i="126"/>
  <c r="U76" i="126"/>
  <c r="V76" i="126"/>
  <c r="W76" i="126"/>
  <c r="X76" i="126"/>
  <c r="Y76" i="126"/>
  <c r="Z76" i="126"/>
  <c r="AA76" i="126"/>
  <c r="AB76" i="126"/>
  <c r="AC76" i="126"/>
  <c r="AD76" i="126"/>
  <c r="AE76" i="126"/>
  <c r="AF76" i="126"/>
  <c r="AG76" i="126"/>
  <c r="AH76" i="126"/>
  <c r="AI76" i="126"/>
  <c r="AJ76" i="126"/>
  <c r="AK76" i="126"/>
  <c r="AL76" i="126"/>
  <c r="AM76" i="126"/>
  <c r="AN76" i="126"/>
  <c r="AO76" i="126"/>
  <c r="AP76" i="126"/>
  <c r="AQ76" i="126"/>
  <c r="AR76" i="126"/>
  <c r="AS76" i="126"/>
  <c r="AT76" i="126"/>
  <c r="AU76" i="126"/>
  <c r="AV76" i="126"/>
  <c r="AW76" i="126"/>
  <c r="AX76" i="126"/>
  <c r="AY76" i="126"/>
  <c r="AZ76" i="126"/>
  <c r="BA76" i="126"/>
  <c r="BB76" i="126"/>
  <c r="BC76" i="126"/>
  <c r="BD76" i="126"/>
  <c r="BE76" i="126"/>
  <c r="BF76" i="126"/>
  <c r="BG76" i="126"/>
  <c r="BH76" i="126"/>
  <c r="BI76" i="126"/>
  <c r="BJ76" i="126"/>
  <c r="BK76" i="126"/>
  <c r="BL76" i="126"/>
  <c r="BM76" i="126"/>
  <c r="BN76" i="126"/>
  <c r="BO76" i="126"/>
  <c r="BP76" i="126"/>
  <c r="BQ76" i="126"/>
  <c r="BR76" i="126"/>
  <c r="BS76" i="126"/>
  <c r="BT76" i="126"/>
  <c r="BU76" i="126"/>
  <c r="BV76" i="126"/>
  <c r="BW76" i="126"/>
  <c r="BX76" i="126"/>
  <c r="BY76" i="126"/>
  <c r="BZ76" i="126"/>
  <c r="CA76" i="126"/>
  <c r="CB76" i="126"/>
  <c r="CC76" i="126"/>
  <c r="CD76" i="126"/>
  <c r="CE76" i="126"/>
  <c r="CF76" i="126"/>
  <c r="CG76" i="126"/>
  <c r="CH76" i="126"/>
  <c r="CI76" i="126"/>
  <c r="CJ76" i="126"/>
  <c r="CK76" i="126"/>
  <c r="CL76" i="126"/>
  <c r="CM76" i="126"/>
  <c r="CN76" i="126"/>
  <c r="CO76" i="126"/>
  <c r="CP76" i="126"/>
  <c r="CQ76" i="126"/>
  <c r="CR76" i="126"/>
  <c r="CS76" i="126"/>
  <c r="CT76" i="126"/>
  <c r="CU76" i="126"/>
  <c r="CV76" i="126"/>
  <c r="CW76" i="126"/>
  <c r="CX76" i="126"/>
  <c r="CY76" i="126"/>
  <c r="CZ76" i="126"/>
  <c r="DA76" i="126"/>
  <c r="DB76" i="126"/>
  <c r="DC76" i="126"/>
  <c r="DD76" i="126"/>
  <c r="DE76" i="126"/>
  <c r="DF76" i="126"/>
  <c r="DG76" i="126"/>
  <c r="DH76" i="126"/>
  <c r="DI76" i="126"/>
  <c r="DJ76" i="126"/>
  <c r="DK76" i="126"/>
  <c r="DL76" i="126"/>
  <c r="DM76" i="126"/>
  <c r="DN76" i="126"/>
  <c r="DO76" i="126"/>
  <c r="DP76" i="126"/>
  <c r="DQ76" i="126"/>
  <c r="DR76" i="126"/>
  <c r="DS76" i="126"/>
  <c r="DT76" i="126"/>
  <c r="DU76" i="126"/>
  <c r="DV76" i="126"/>
  <c r="F75" i="126"/>
  <c r="G75" i="126"/>
  <c r="H75" i="126"/>
  <c r="I75" i="126"/>
  <c r="J75" i="126"/>
  <c r="K75" i="126"/>
  <c r="L75" i="126"/>
  <c r="M75" i="126"/>
  <c r="N75" i="126"/>
  <c r="O75" i="126"/>
  <c r="P75" i="126"/>
  <c r="Q75" i="126"/>
  <c r="R75" i="126"/>
  <c r="S75" i="126"/>
  <c r="T75" i="126"/>
  <c r="U75" i="126"/>
  <c r="V75" i="126"/>
  <c r="W75" i="126"/>
  <c r="X75" i="126"/>
  <c r="Y75" i="126"/>
  <c r="Z75" i="126"/>
  <c r="AA75" i="126"/>
  <c r="AB75" i="126"/>
  <c r="AC75" i="126"/>
  <c r="AD75" i="126"/>
  <c r="AE75" i="126"/>
  <c r="AF75" i="126"/>
  <c r="AG75" i="126"/>
  <c r="AH75" i="126"/>
  <c r="AI75" i="126"/>
  <c r="AJ75" i="126"/>
  <c r="AK75" i="126"/>
  <c r="AL75" i="126"/>
  <c r="AM75" i="126"/>
  <c r="AN75" i="126"/>
  <c r="AO75" i="126"/>
  <c r="AP75" i="126"/>
  <c r="AQ75" i="126"/>
  <c r="AR75" i="126"/>
  <c r="AS75" i="126"/>
  <c r="AT75" i="126"/>
  <c r="AU75" i="126"/>
  <c r="AV75" i="126"/>
  <c r="AW75" i="126"/>
  <c r="AX75" i="126"/>
  <c r="AY75" i="126"/>
  <c r="AZ75" i="126"/>
  <c r="BA75" i="126"/>
  <c r="BB75" i="126"/>
  <c r="BC75" i="126"/>
  <c r="BD75" i="126"/>
  <c r="BE75" i="126"/>
  <c r="BF75" i="126"/>
  <c r="BG75" i="126"/>
  <c r="BH75" i="126"/>
  <c r="BJ75" i="126"/>
  <c r="BK75" i="126"/>
  <c r="BL75" i="126"/>
  <c r="BM75" i="126"/>
  <c r="BN75" i="126"/>
  <c r="BO75" i="126"/>
  <c r="BP75" i="126"/>
  <c r="BQ75" i="126"/>
  <c r="BR75" i="126"/>
  <c r="BS75" i="126"/>
  <c r="BT75" i="126"/>
  <c r="BU75" i="126"/>
  <c r="BV75" i="126"/>
  <c r="BW75" i="126"/>
  <c r="BX75" i="126"/>
  <c r="BY75" i="126"/>
  <c r="BZ75" i="126"/>
  <c r="CA75" i="126"/>
  <c r="CB75" i="126"/>
  <c r="CC75" i="126"/>
  <c r="CD75" i="126"/>
  <c r="CE75" i="126"/>
  <c r="CF75" i="126"/>
  <c r="CG75" i="126"/>
  <c r="CH75" i="126"/>
  <c r="CI75" i="126"/>
  <c r="CJ75" i="126"/>
  <c r="CK75" i="126"/>
  <c r="CL75" i="126"/>
  <c r="CM75" i="126"/>
  <c r="CN75" i="126"/>
  <c r="CO75" i="126"/>
  <c r="CP75" i="126"/>
  <c r="CQ75" i="126"/>
  <c r="CR75" i="126"/>
  <c r="CS75" i="126"/>
  <c r="CT75" i="126"/>
  <c r="CU75" i="126"/>
  <c r="CV75" i="126"/>
  <c r="CW75" i="126"/>
  <c r="CX75" i="126"/>
  <c r="CY75" i="126"/>
  <c r="CZ75" i="126"/>
  <c r="DA75" i="126"/>
  <c r="DB75" i="126"/>
  <c r="DC75" i="126"/>
  <c r="DD75" i="126"/>
  <c r="DE75" i="126"/>
  <c r="DF75" i="126"/>
  <c r="DG75" i="126"/>
  <c r="DH75" i="126"/>
  <c r="DI75" i="126"/>
  <c r="DJ75" i="126"/>
  <c r="DK75" i="126"/>
  <c r="DL75" i="126"/>
  <c r="DM75" i="126"/>
  <c r="DN75" i="126"/>
  <c r="DO75" i="126"/>
  <c r="DP75" i="126"/>
  <c r="DQ75" i="126"/>
  <c r="DR75" i="126"/>
  <c r="DS75" i="126"/>
  <c r="DT75" i="126"/>
  <c r="DU75" i="126"/>
  <c r="DV75" i="126"/>
  <c r="H77" i="127"/>
  <c r="H76" i="127"/>
  <c r="H75" i="127"/>
  <c r="H74" i="127"/>
  <c r="H73" i="127"/>
  <c r="H72" i="127"/>
  <c r="H71" i="127"/>
  <c r="H70" i="127"/>
  <c r="H69" i="127"/>
  <c r="H68" i="127"/>
  <c r="H67" i="127"/>
  <c r="H66" i="127"/>
  <c r="H65" i="127"/>
  <c r="H64" i="127"/>
  <c r="H63" i="127"/>
  <c r="H62" i="127"/>
  <c r="H61" i="127"/>
  <c r="H60" i="127"/>
  <c r="H59" i="127"/>
  <c r="J59" i="127" s="1"/>
  <c r="H58" i="127"/>
  <c r="J58" i="127" s="1"/>
  <c r="DV48" i="126"/>
  <c r="BI75" i="126"/>
  <c r="E15" i="130"/>
  <c r="E17" i="130" s="1"/>
  <c r="F15" i="130"/>
  <c r="F19" i="130" s="1"/>
  <c r="J57" i="127"/>
  <c r="J52" i="127"/>
  <c r="E55" i="136"/>
  <c r="H21" i="143"/>
  <c r="AC26" i="143"/>
  <c r="H34" i="143"/>
  <c r="AB21" i="148"/>
  <c r="H22" i="143"/>
  <c r="M8" i="130"/>
  <c r="F9" i="130" s="1"/>
  <c r="L8" i="130"/>
  <c r="E9" i="130" s="1"/>
  <c r="E11" i="130" s="1"/>
  <c r="D19" i="130"/>
  <c r="D17" i="130"/>
  <c r="E54" i="136"/>
  <c r="F13" i="130"/>
  <c r="V35" i="143" l="1"/>
  <c r="E19" i="130"/>
  <c r="I103" i="127"/>
  <c r="O35" i="143"/>
  <c r="Y35" i="143"/>
  <c r="X35" i="143"/>
  <c r="J28" i="143"/>
  <c r="AC28" i="143" s="1"/>
  <c r="AC27" i="143"/>
  <c r="J9" i="148"/>
  <c r="P35" i="143"/>
  <c r="I22" i="143"/>
  <c r="AC21" i="143"/>
  <c r="V8" i="150"/>
  <c r="V9" i="150" s="1"/>
  <c r="AB7" i="150"/>
  <c r="H16" i="143"/>
  <c r="AC15" i="143"/>
  <c r="G8" i="148"/>
  <c r="G9" i="148" s="1"/>
  <c r="AB9" i="148" s="1"/>
  <c r="AB7" i="148"/>
  <c r="G9" i="150"/>
  <c r="AB9" i="150" s="1"/>
  <c r="AB8" i="150"/>
  <c r="N35" i="143"/>
  <c r="R35" i="143"/>
  <c r="K34" i="143"/>
  <c r="AC34" i="143" s="1"/>
  <c r="AC33" i="143"/>
  <c r="S35" i="143"/>
  <c r="I61" i="127"/>
  <c r="J61" i="127" s="1"/>
  <c r="I60" i="127"/>
  <c r="I73" i="127"/>
  <c r="J73" i="127" s="1"/>
  <c r="I72" i="127"/>
  <c r="AC11" i="143"/>
  <c r="I71" i="127"/>
  <c r="J71" i="127" s="1"/>
  <c r="I70" i="127"/>
  <c r="J70" i="127" s="1"/>
  <c r="AA35" i="143"/>
  <c r="I62" i="127"/>
  <c r="J62" i="127" s="1"/>
  <c r="I63" i="127"/>
  <c r="I74" i="127"/>
  <c r="J74" i="127" s="1"/>
  <c r="I75" i="127"/>
  <c r="J75" i="127" s="1"/>
  <c r="K103" i="127"/>
  <c r="F17" i="130"/>
  <c r="AC20" i="143"/>
  <c r="G50" i="127"/>
  <c r="I65" i="127"/>
  <c r="J65" i="127" s="1"/>
  <c r="I64" i="127"/>
  <c r="J64" i="127" s="1"/>
  <c r="I77" i="127"/>
  <c r="J77" i="127" s="1"/>
  <c r="I76" i="127"/>
  <c r="D11" i="130"/>
  <c r="D21" i="130"/>
  <c r="D13" i="130"/>
  <c r="F21" i="130"/>
  <c r="AB21" i="150"/>
  <c r="AC14" i="143"/>
  <c r="I67" i="127"/>
  <c r="J67" i="127" s="1"/>
  <c r="I66" i="127"/>
  <c r="J66" i="127" s="1"/>
  <c r="AC32" i="143"/>
  <c r="I55" i="127"/>
  <c r="J55" i="127" s="1"/>
  <c r="I54" i="127"/>
  <c r="J54" i="127" s="1"/>
  <c r="I68" i="127"/>
  <c r="J68" i="127" s="1"/>
  <c r="I69" i="127"/>
  <c r="J69" i="127" s="1"/>
  <c r="E58" i="136"/>
  <c r="E61" i="136" s="1"/>
  <c r="G76" i="127"/>
  <c r="K76" i="127" s="1"/>
  <c r="G67" i="127"/>
  <c r="L67" i="127" s="1"/>
  <c r="G73" i="127"/>
  <c r="G57" i="127"/>
  <c r="L57" i="127" s="1"/>
  <c r="G70" i="127"/>
  <c r="K70" i="127" s="1"/>
  <c r="G77" i="127"/>
  <c r="K77" i="127" s="1"/>
  <c r="G74" i="127"/>
  <c r="L74" i="127" s="1"/>
  <c r="G64" i="127"/>
  <c r="L64" i="127" s="1"/>
  <c r="G51" i="127"/>
  <c r="G63" i="127"/>
  <c r="K63" i="127" s="1"/>
  <c r="G75" i="127"/>
  <c r="K75" i="127" s="1"/>
  <c r="G54" i="127"/>
  <c r="G69" i="127"/>
  <c r="K69" i="127" s="1"/>
  <c r="G65" i="127"/>
  <c r="L65" i="127" s="1"/>
  <c r="G62" i="127"/>
  <c r="K62" i="127" s="1"/>
  <c r="G66" i="127"/>
  <c r="K66" i="127" s="1"/>
  <c r="G52" i="127"/>
  <c r="G53" i="127"/>
  <c r="K53" i="127" s="1"/>
  <c r="G79" i="127"/>
  <c r="G78" i="127"/>
  <c r="J63" i="127"/>
  <c r="T100" i="127"/>
  <c r="S100" i="127"/>
  <c r="R100" i="127"/>
  <c r="J56" i="127"/>
  <c r="J76" i="127"/>
  <c r="J53" i="127"/>
  <c r="D57" i="126"/>
  <c r="K107" i="127"/>
  <c r="I107" i="127" s="1"/>
  <c r="J106" i="127"/>
  <c r="J72" i="127"/>
  <c r="J60" i="127"/>
  <c r="F25" i="130"/>
  <c r="F23" i="130"/>
  <c r="E21" i="130"/>
  <c r="E13" i="130"/>
  <c r="D20" i="126"/>
  <c r="D39" i="126"/>
  <c r="D58" i="126"/>
  <c r="F11" i="130"/>
  <c r="G59" i="127"/>
  <c r="G72" i="127"/>
  <c r="G68" i="127"/>
  <c r="G60" i="127"/>
  <c r="G56" i="127"/>
  <c r="W35" i="143"/>
  <c r="K35" i="143"/>
  <c r="G55" i="127"/>
  <c r="G71" i="127"/>
  <c r="G61" i="127"/>
  <c r="G58" i="127"/>
  <c r="D54" i="126"/>
  <c r="W100" i="127"/>
  <c r="D35" i="126"/>
  <c r="V100" i="127"/>
  <c r="D16" i="126"/>
  <c r="Z35" i="143"/>
  <c r="J35" i="143"/>
  <c r="I106" i="127"/>
  <c r="J79" i="127"/>
  <c r="L107" i="127"/>
  <c r="D38" i="126" l="1"/>
  <c r="D19" i="126"/>
  <c r="E59" i="136"/>
  <c r="I35" i="143"/>
  <c r="AC22" i="143"/>
  <c r="D36" i="126"/>
  <c r="U100" i="127"/>
  <c r="D55" i="126"/>
  <c r="D17" i="126"/>
  <c r="D25" i="130"/>
  <c r="D23" i="130"/>
  <c r="AB8" i="148"/>
  <c r="K67" i="127"/>
  <c r="M67" i="127"/>
  <c r="L73" i="127"/>
  <c r="M50" i="127"/>
  <c r="L50" i="127"/>
  <c r="K50" i="127"/>
  <c r="AC16" i="143"/>
  <c r="H35" i="143"/>
  <c r="M73" i="127"/>
  <c r="K73" i="127"/>
  <c r="M69" i="127"/>
  <c r="M66" i="127"/>
  <c r="L77" i="127"/>
  <c r="M77" i="127"/>
  <c r="L76" i="127"/>
  <c r="M76" i="127"/>
  <c r="L66" i="127"/>
  <c r="K74" i="127"/>
  <c r="K57" i="127"/>
  <c r="L69" i="127"/>
  <c r="M74" i="127"/>
  <c r="K64" i="127"/>
  <c r="M63" i="127"/>
  <c r="M70" i="127"/>
  <c r="L63" i="127"/>
  <c r="M57" i="127"/>
  <c r="M64" i="127"/>
  <c r="L70" i="127"/>
  <c r="L62" i="127"/>
  <c r="M62" i="127"/>
  <c r="M75" i="127"/>
  <c r="L75" i="127"/>
  <c r="M53" i="127"/>
  <c r="K65" i="127"/>
  <c r="K54" i="127"/>
  <c r="M54" i="127"/>
  <c r="L54" i="127"/>
  <c r="M65" i="127"/>
  <c r="M51" i="127"/>
  <c r="L51" i="127"/>
  <c r="K51" i="127"/>
  <c r="G80" i="127"/>
  <c r="L53" i="127"/>
  <c r="M79" i="127"/>
  <c r="K79" i="127"/>
  <c r="L79" i="127"/>
  <c r="M55" i="127"/>
  <c r="L55" i="127"/>
  <c r="K55" i="127"/>
  <c r="H107" i="127"/>
  <c r="J107" i="127"/>
  <c r="M61" i="127"/>
  <c r="L61" i="127"/>
  <c r="K61" i="127"/>
  <c r="K72" i="127"/>
  <c r="M72" i="127"/>
  <c r="L72" i="127"/>
  <c r="K52" i="127"/>
  <c r="L52" i="127"/>
  <c r="M52" i="127"/>
  <c r="K71" i="127"/>
  <c r="M71" i="127"/>
  <c r="L71" i="127"/>
  <c r="L56" i="127"/>
  <c r="K56" i="127"/>
  <c r="M56" i="127"/>
  <c r="M78" i="127"/>
  <c r="K78" i="127"/>
  <c r="L78" i="127"/>
  <c r="E25" i="130"/>
  <c r="E23" i="130"/>
  <c r="K60" i="127"/>
  <c r="M60" i="127"/>
  <c r="L60" i="127"/>
  <c r="K58" i="127"/>
  <c r="L58" i="127"/>
  <c r="M58" i="127"/>
  <c r="K68" i="127"/>
  <c r="L68" i="127"/>
  <c r="M68" i="127"/>
  <c r="M59" i="127"/>
  <c r="K59" i="127"/>
  <c r="L59" i="127"/>
  <c r="AC35" i="143" l="1"/>
  <c r="M80" i="127"/>
  <c r="K80" i="127"/>
  <c r="L80" i="127"/>
</calcChain>
</file>

<file path=xl/sharedStrings.xml><?xml version="1.0" encoding="utf-8"?>
<sst xmlns="http://schemas.openxmlformats.org/spreadsheetml/2006/main" count="3024" uniqueCount="1091">
  <si>
    <r>
      <t>A4版・縦　</t>
    </r>
    <r>
      <rPr>
        <sz val="10"/>
        <color indexed="8"/>
        <rFont val="ＭＳ Ｐゴシック"/>
        <family val="3"/>
        <charset val="128"/>
      </rPr>
      <t>2</t>
    </r>
    <r>
      <rPr>
        <sz val="10"/>
        <color indexed="8"/>
        <rFont val="ＭＳ Ｐゴシック"/>
        <family val="3"/>
        <charset val="128"/>
      </rPr>
      <t>ページ</t>
    </r>
    <rPh sb="2" eb="3">
      <t>バン</t>
    </rPh>
    <rPh sb="4" eb="5">
      <t>タテ</t>
    </rPh>
    <phoneticPr fontId="26"/>
  </si>
  <si>
    <t>様式第16号-1-1（別紙1)との整合に留意すること。</t>
    <rPh sb="11" eb="13">
      <t>ベッシ</t>
    </rPh>
    <rPh sb="17" eb="19">
      <t>セイゴウ</t>
    </rPh>
    <rPh sb="20" eb="22">
      <t>リュウイ</t>
    </rPh>
    <phoneticPr fontId="26"/>
  </si>
  <si>
    <t>単位：ｔ/年（計画処理量）</t>
    <rPh sb="0" eb="2">
      <t>タンイ</t>
    </rPh>
    <rPh sb="5" eb="6">
      <t>トシ</t>
    </rPh>
    <rPh sb="7" eb="9">
      <t>ケイカク</t>
    </rPh>
    <rPh sb="9" eb="11">
      <t>ショリ</t>
    </rPh>
    <rPh sb="11" eb="12">
      <t>リョウ</t>
    </rPh>
    <phoneticPr fontId="26"/>
  </si>
  <si>
    <t>１．SPC</t>
    <phoneticPr fontId="26"/>
  </si>
  <si>
    <t>資源化</t>
    <rPh sb="0" eb="2">
      <t>シゲン</t>
    </rPh>
    <rPh sb="2" eb="3">
      <t>カ</t>
    </rPh>
    <phoneticPr fontId="26"/>
  </si>
  <si>
    <t>提案書提出資料　一覧</t>
    <rPh sb="0" eb="3">
      <t>テイアンショ</t>
    </rPh>
    <rPh sb="3" eb="5">
      <t>テイシュツ</t>
    </rPh>
    <rPh sb="5" eb="7">
      <t>シリョウ</t>
    </rPh>
    <rPh sb="8" eb="10">
      <t>イチラン</t>
    </rPh>
    <phoneticPr fontId="26"/>
  </si>
  <si>
    <t>名称</t>
    <rPh sb="0" eb="2">
      <t>メイショウ</t>
    </rPh>
    <phoneticPr fontId="26"/>
  </si>
  <si>
    <t>枚数等の指定</t>
    <rPh sb="0" eb="2">
      <t>マイスウ</t>
    </rPh>
    <rPh sb="2" eb="3">
      <t>トウ</t>
    </rPh>
    <rPh sb="4" eb="6">
      <t>シテイ</t>
    </rPh>
    <phoneticPr fontId="26"/>
  </si>
  <si>
    <t>フォーム</t>
    <phoneticPr fontId="26"/>
  </si>
  <si>
    <t>WORD</t>
    <phoneticPr fontId="26"/>
  </si>
  <si>
    <t>EXCEL</t>
    <phoneticPr fontId="26"/>
  </si>
  <si>
    <t>様式第1号</t>
    <phoneticPr fontId="26"/>
  </si>
  <si>
    <t>入札説明書等に関する質問書</t>
    <phoneticPr fontId="26"/>
  </si>
  <si>
    <t>無し（様式による）</t>
    <rPh sb="0" eb="1">
      <t>ナ</t>
    </rPh>
    <rPh sb="3" eb="5">
      <t>ヨウシキ</t>
    </rPh>
    <phoneticPr fontId="26"/>
  </si>
  <si>
    <t>△</t>
    <phoneticPr fontId="26"/>
  </si>
  <si>
    <t>○</t>
    <phoneticPr fontId="26"/>
  </si>
  <si>
    <t>様式第2号-1</t>
    <phoneticPr fontId="26"/>
  </si>
  <si>
    <t>様式第2号-2</t>
    <phoneticPr fontId="26"/>
  </si>
  <si>
    <t>現地見学会に係る誓約書</t>
    <phoneticPr fontId="26"/>
  </si>
  <si>
    <t>様式第3号</t>
    <phoneticPr fontId="26"/>
  </si>
  <si>
    <t>参加表明書</t>
    <phoneticPr fontId="26"/>
  </si>
  <si>
    <t>様式第4号</t>
  </si>
  <si>
    <t>構成員及び協力企業一覧表</t>
    <phoneticPr fontId="26"/>
  </si>
  <si>
    <t>様式第5号</t>
  </si>
  <si>
    <t>予定する建設事業者の構成</t>
    <phoneticPr fontId="26"/>
  </si>
  <si>
    <t>様式第6号</t>
  </si>
  <si>
    <t>参加資格審査申請書</t>
    <phoneticPr fontId="26"/>
  </si>
  <si>
    <t>様式第7号</t>
  </si>
  <si>
    <t>委任状（代表企業）</t>
    <phoneticPr fontId="26"/>
  </si>
  <si>
    <t>様式第8号</t>
  </si>
  <si>
    <t>委任状（代理人）</t>
    <phoneticPr fontId="26"/>
  </si>
  <si>
    <t>様式第9号</t>
  </si>
  <si>
    <t>各業務を担当する者の要件を証明する書類　　※表紙</t>
    <phoneticPr fontId="26"/>
  </si>
  <si>
    <t>様式第9号-1</t>
    <phoneticPr fontId="26"/>
  </si>
  <si>
    <t>様式第9号-2</t>
  </si>
  <si>
    <t>様式第9号-3</t>
  </si>
  <si>
    <t>様式第9号-4</t>
  </si>
  <si>
    <t>様式第9号-5</t>
  </si>
  <si>
    <t>様式第10号</t>
  </si>
  <si>
    <t>入札辞退届</t>
    <phoneticPr fontId="26"/>
  </si>
  <si>
    <t>様式第11号-1</t>
    <phoneticPr fontId="26"/>
  </si>
  <si>
    <t>対面的対話への参加申込書</t>
    <phoneticPr fontId="26"/>
  </si>
  <si>
    <t>様式第11号-2</t>
  </si>
  <si>
    <t>対面的対話における確認事項</t>
    <phoneticPr fontId="26"/>
  </si>
  <si>
    <t>様式第12号</t>
    <phoneticPr fontId="26"/>
  </si>
  <si>
    <t>様式第13号</t>
  </si>
  <si>
    <t>要求水準に関する誓約書</t>
    <phoneticPr fontId="26"/>
  </si>
  <si>
    <t>様式第13号-1</t>
    <phoneticPr fontId="26"/>
  </si>
  <si>
    <t>要求水準に対する設計仕様書</t>
    <phoneticPr fontId="26"/>
  </si>
  <si>
    <t>様式第14号</t>
  </si>
  <si>
    <t>入札書</t>
    <phoneticPr fontId="26"/>
  </si>
  <si>
    <t>様式第14号（別紙1）</t>
    <rPh sb="7" eb="9">
      <t>ベッシ</t>
    </rPh>
    <phoneticPr fontId="26"/>
  </si>
  <si>
    <t>入札価格参考資料（市のライフサイクルコスト）</t>
    <phoneticPr fontId="26"/>
  </si>
  <si>
    <t>様式第15号</t>
  </si>
  <si>
    <t>様式第15号-1</t>
    <phoneticPr fontId="26"/>
  </si>
  <si>
    <t>様式第15号-1-1</t>
    <phoneticPr fontId="26"/>
  </si>
  <si>
    <t>A4版・縦　1ページ</t>
    <rPh sb="2" eb="3">
      <t>バン</t>
    </rPh>
    <rPh sb="4" eb="5">
      <t>タテ</t>
    </rPh>
    <phoneticPr fontId="26"/>
  </si>
  <si>
    <t>【施設の安全性】災害時の安全確保</t>
    <phoneticPr fontId="26"/>
  </si>
  <si>
    <t>【運転管理】体制</t>
    <phoneticPr fontId="26"/>
  </si>
  <si>
    <t>【運転管理】体制（全体組織体制）</t>
    <phoneticPr fontId="26"/>
  </si>
  <si>
    <t>【運転管理】運転・維持管理</t>
    <phoneticPr fontId="26"/>
  </si>
  <si>
    <t>様式第15号-3</t>
    <phoneticPr fontId="26"/>
  </si>
  <si>
    <t>操炉計画</t>
    <phoneticPr fontId="26"/>
  </si>
  <si>
    <t>年間物質収支</t>
    <phoneticPr fontId="26"/>
  </si>
  <si>
    <t>様式第15号-4</t>
    <phoneticPr fontId="26"/>
  </si>
  <si>
    <t>○</t>
    <phoneticPr fontId="26"/>
  </si>
  <si>
    <t>様式第15号-4-2</t>
  </si>
  <si>
    <t>様式第16号</t>
  </si>
  <si>
    <t>様式第16号-1</t>
    <phoneticPr fontId="26"/>
  </si>
  <si>
    <t>様式第16号-1-1</t>
    <phoneticPr fontId="26"/>
  </si>
  <si>
    <t>事業収支計画</t>
    <phoneticPr fontId="26"/>
  </si>
  <si>
    <t>様式第16号-1-1（別紙2）</t>
    <rPh sb="11" eb="13">
      <t>ベッシ</t>
    </rPh>
    <phoneticPr fontId="26"/>
  </si>
  <si>
    <t>様式第16号-1-1（別紙3）</t>
    <rPh sb="11" eb="13">
      <t>ベッシ</t>
    </rPh>
    <phoneticPr fontId="26"/>
  </si>
  <si>
    <t>様式第16号-1-1（別紙4）</t>
    <rPh sb="11" eb="13">
      <t>ベッシ</t>
    </rPh>
    <phoneticPr fontId="26"/>
  </si>
  <si>
    <t>様式第16号-1-1（別紙5）</t>
    <rPh sb="11" eb="13">
      <t>ベッシ</t>
    </rPh>
    <phoneticPr fontId="26"/>
  </si>
  <si>
    <t>様式第16号-1-1（別紙6）</t>
    <rPh sb="11" eb="13">
      <t>ベッシ</t>
    </rPh>
    <phoneticPr fontId="26"/>
  </si>
  <si>
    <t>様式第16号-1-1（別紙7）</t>
    <rPh sb="11" eb="13">
      <t>ベッシ</t>
    </rPh>
    <phoneticPr fontId="26"/>
  </si>
  <si>
    <t>様式第16号-1-1（別紙8）</t>
    <rPh sb="11" eb="13">
      <t>ベッシ</t>
    </rPh>
    <phoneticPr fontId="26"/>
  </si>
  <si>
    <t>様式第16号-1-1（別紙9）</t>
    <rPh sb="11" eb="13">
      <t>ベッシ</t>
    </rPh>
    <phoneticPr fontId="26"/>
  </si>
  <si>
    <t>SPCの出資構成</t>
    <phoneticPr fontId="26"/>
  </si>
  <si>
    <t>様式第16号-2</t>
    <phoneticPr fontId="26"/>
  </si>
  <si>
    <t>リスク管理方法</t>
    <phoneticPr fontId="26"/>
  </si>
  <si>
    <t>付保する保険の内容</t>
    <phoneticPr fontId="26"/>
  </si>
  <si>
    <t>様式第17号</t>
  </si>
  <si>
    <t>様式第18号</t>
  </si>
  <si>
    <t>提案図書概要版　　※表紙</t>
    <phoneticPr fontId="26"/>
  </si>
  <si>
    <t>様式第18号-1</t>
    <phoneticPr fontId="26"/>
  </si>
  <si>
    <t>提案図書概要版</t>
    <phoneticPr fontId="26"/>
  </si>
  <si>
    <t>様式第19号</t>
  </si>
  <si>
    <t>委任状（開札の立会い）</t>
    <phoneticPr fontId="26"/>
  </si>
  <si>
    <t>※ フォームの△は説明書きがあることを示す。○は様式自体を示す。</t>
    <rPh sb="9" eb="11">
      <t>セツメイ</t>
    </rPh>
    <rPh sb="11" eb="12">
      <t>ガ</t>
    </rPh>
    <rPh sb="19" eb="20">
      <t>シメ</t>
    </rPh>
    <rPh sb="24" eb="26">
      <t>ヨウシキ</t>
    </rPh>
    <rPh sb="26" eb="28">
      <t>ジタイ</t>
    </rPh>
    <rPh sb="29" eb="30">
      <t>シメ</t>
    </rPh>
    <phoneticPr fontId="26"/>
  </si>
  <si>
    <t>【配置動線計画】屋内配置動線計画</t>
    <rPh sb="9" eb="10">
      <t>ナイ</t>
    </rPh>
    <phoneticPr fontId="26"/>
  </si>
  <si>
    <t>入札価格参考資料（市のライフサイクルコスト）</t>
    <rPh sb="0" eb="2">
      <t>ニュウサツ</t>
    </rPh>
    <rPh sb="2" eb="4">
      <t>カカク</t>
    </rPh>
    <rPh sb="4" eb="6">
      <t>サンコウ</t>
    </rPh>
    <rPh sb="6" eb="8">
      <t>シリョウ</t>
    </rPh>
    <rPh sb="9" eb="10">
      <t>シ</t>
    </rPh>
    <phoneticPr fontId="26"/>
  </si>
  <si>
    <t>資源化のための対応方法</t>
    <rPh sb="0" eb="2">
      <t>シゲン</t>
    </rPh>
    <rPh sb="2" eb="3">
      <t>カ</t>
    </rPh>
    <rPh sb="7" eb="9">
      <t>タイオウ</t>
    </rPh>
    <rPh sb="9" eb="11">
      <t>ホウホウ</t>
    </rPh>
    <phoneticPr fontId="26"/>
  </si>
  <si>
    <t>NO</t>
    <phoneticPr fontId="26"/>
  </si>
  <si>
    <t>ワイヤー（　mm以上）</t>
    <rPh sb="8" eb="10">
      <t>イジョウ</t>
    </rPh>
    <phoneticPr fontId="26"/>
  </si>
  <si>
    <t>石（　mm以上）</t>
    <rPh sb="0" eb="1">
      <t>イシ</t>
    </rPh>
    <rPh sb="5" eb="7">
      <t>イジョウ</t>
    </rPh>
    <phoneticPr fontId="26"/>
  </si>
  <si>
    <t>木材（　m以上）</t>
    <rPh sb="0" eb="2">
      <t>モクザイ</t>
    </rPh>
    <rPh sb="5" eb="7">
      <t>イジョウ</t>
    </rPh>
    <phoneticPr fontId="26"/>
  </si>
  <si>
    <t>注2：記入例は削除して記載すること。</t>
    <rPh sb="0" eb="1">
      <t>チュウ</t>
    </rPh>
    <rPh sb="3" eb="5">
      <t>キニュウ</t>
    </rPh>
    <rPh sb="5" eb="6">
      <t>レイ</t>
    </rPh>
    <rPh sb="7" eb="9">
      <t>サクジョ</t>
    </rPh>
    <rPh sb="11" eb="13">
      <t>キサイ</t>
    </rPh>
    <phoneticPr fontId="26"/>
  </si>
  <si>
    <t>資源化または
最終処分</t>
    <rPh sb="0" eb="2">
      <t>シゲン</t>
    </rPh>
    <rPh sb="2" eb="3">
      <t>カ</t>
    </rPh>
    <rPh sb="7" eb="9">
      <t>サイシュウ</t>
    </rPh>
    <rPh sb="9" eb="11">
      <t>ショブン</t>
    </rPh>
    <phoneticPr fontId="26"/>
  </si>
  <si>
    <t>最終処分</t>
    <rPh sb="0" eb="2">
      <t>サイシュウ</t>
    </rPh>
    <rPh sb="2" eb="4">
      <t>ショブン</t>
    </rPh>
    <phoneticPr fontId="26"/>
  </si>
  <si>
    <t>１．対面的対話における確認事項</t>
    <rPh sb="2" eb="5">
      <t>タイメンテキ</t>
    </rPh>
    <rPh sb="5" eb="7">
      <t>タイワ</t>
    </rPh>
    <rPh sb="11" eb="13">
      <t>カクニン</t>
    </rPh>
    <rPh sb="13" eb="15">
      <t>ジコウ</t>
    </rPh>
    <phoneticPr fontId="26"/>
  </si>
  <si>
    <t>No.</t>
    <phoneticPr fontId="26"/>
  </si>
  <si>
    <t>書類名</t>
    <rPh sb="0" eb="2">
      <t>ショルイ</t>
    </rPh>
    <rPh sb="2" eb="3">
      <t>メイ</t>
    </rPh>
    <phoneticPr fontId="26"/>
  </si>
  <si>
    <t>質問内容</t>
    <rPh sb="0" eb="2">
      <t>シツモン</t>
    </rPh>
    <rPh sb="2" eb="4">
      <t>ナイヨウ</t>
    </rPh>
    <phoneticPr fontId="26"/>
  </si>
  <si>
    <t>※1</t>
    <phoneticPr fontId="26"/>
  </si>
  <si>
    <t>※2</t>
    <phoneticPr fontId="26"/>
  </si>
  <si>
    <t>※3</t>
    <phoneticPr fontId="26"/>
  </si>
  <si>
    <t>品名</t>
    <phoneticPr fontId="26"/>
  </si>
  <si>
    <t>年間処理量</t>
    <rPh sb="0" eb="2">
      <t>ネンカン</t>
    </rPh>
    <rPh sb="2" eb="4">
      <t>ショリ</t>
    </rPh>
    <rPh sb="4" eb="5">
      <t>リョウ</t>
    </rPh>
    <phoneticPr fontId="26"/>
  </si>
  <si>
    <t>１．変動費用</t>
    <rPh sb="2" eb="4">
      <t>ヘンドウ</t>
    </rPh>
    <rPh sb="4" eb="6">
      <t>ヒヨウ</t>
    </rPh>
    <phoneticPr fontId="26"/>
  </si>
  <si>
    <t>※3</t>
    <phoneticPr fontId="26"/>
  </si>
  <si>
    <t>出資者</t>
    <rPh sb="0" eb="2">
      <t>シュッシ</t>
    </rPh>
    <rPh sb="2" eb="3">
      <t>シャ</t>
    </rPh>
    <phoneticPr fontId="26"/>
  </si>
  <si>
    <t>出資金額</t>
    <rPh sb="0" eb="2">
      <t>シュッシ</t>
    </rPh>
    <rPh sb="2" eb="4">
      <t>キンガク</t>
    </rPh>
    <phoneticPr fontId="26"/>
  </si>
  <si>
    <t>出資比率</t>
    <rPh sb="0" eb="2">
      <t>シュッシ</t>
    </rPh>
    <rPh sb="2" eb="4">
      <t>ヒリツ</t>
    </rPh>
    <phoneticPr fontId="13"/>
  </si>
  <si>
    <t>出資者名</t>
    <rPh sb="0" eb="2">
      <t>シュッシ</t>
    </rPh>
    <rPh sb="2" eb="3">
      <t>シャ</t>
    </rPh>
    <rPh sb="3" eb="4">
      <t>メイ</t>
    </rPh>
    <phoneticPr fontId="26"/>
  </si>
  <si>
    <t>役割</t>
    <rPh sb="0" eb="2">
      <t>ヤクワリ</t>
    </rPh>
    <phoneticPr fontId="26"/>
  </si>
  <si>
    <t>（単位：円）</t>
    <rPh sb="1" eb="3">
      <t>タンイ</t>
    </rPh>
    <rPh sb="4" eb="5">
      <t>エン</t>
    </rPh>
    <phoneticPr fontId="26"/>
  </si>
  <si>
    <t>（単位：％）</t>
    <rPh sb="1" eb="3">
      <t>タンイ</t>
    </rPh>
    <phoneticPr fontId="13"/>
  </si>
  <si>
    <t>代表企業</t>
    <rPh sb="0" eb="2">
      <t>ダイヒョウ</t>
    </rPh>
    <rPh sb="2" eb="4">
      <t>キギョウ</t>
    </rPh>
    <phoneticPr fontId="26"/>
  </si>
  <si>
    <t>［　　　　　　　　　　］を行う者</t>
    <rPh sb="13" eb="14">
      <t>オコナ</t>
    </rPh>
    <rPh sb="15" eb="16">
      <t>モノ</t>
    </rPh>
    <phoneticPr fontId="26"/>
  </si>
  <si>
    <t>構成員</t>
    <rPh sb="0" eb="3">
      <t>コウセイイン</t>
    </rPh>
    <phoneticPr fontId="26"/>
  </si>
  <si>
    <t>入札参加者の構成員は必ず出資者とすること。</t>
    <rPh sb="0" eb="2">
      <t>ニュウサツ</t>
    </rPh>
    <rPh sb="2" eb="4">
      <t>サンカ</t>
    </rPh>
    <rPh sb="4" eb="5">
      <t>シャ</t>
    </rPh>
    <rPh sb="6" eb="8">
      <t>コウセイ</t>
    </rPh>
    <rPh sb="8" eb="9">
      <t>イン</t>
    </rPh>
    <rPh sb="10" eb="11">
      <t>カナラ</t>
    </rPh>
    <rPh sb="12" eb="14">
      <t>シュッシ</t>
    </rPh>
    <rPh sb="14" eb="15">
      <t>シャ</t>
    </rPh>
    <phoneticPr fontId="26"/>
  </si>
  <si>
    <t>■</t>
    <phoneticPr fontId="26"/>
  </si>
  <si>
    <t>SPCの損益計算書</t>
    <rPh sb="4" eb="6">
      <t>ソンエキ</t>
    </rPh>
    <rPh sb="6" eb="8">
      <t>ケイサン</t>
    </rPh>
    <rPh sb="8" eb="9">
      <t>ショ</t>
    </rPh>
    <phoneticPr fontId="26"/>
  </si>
  <si>
    <t>事　　業　　年　　度</t>
    <phoneticPr fontId="26"/>
  </si>
  <si>
    <t>合　計</t>
    <rPh sb="0" eb="1">
      <t>ゴウ</t>
    </rPh>
    <rPh sb="2" eb="3">
      <t>ケイ</t>
    </rPh>
    <phoneticPr fontId="26"/>
  </si>
  <si>
    <t>①</t>
    <phoneticPr fontId="26"/>
  </si>
  <si>
    <t>営業収入</t>
    <rPh sb="0" eb="2">
      <t>エイギョウ</t>
    </rPh>
    <rPh sb="2" eb="4">
      <t>シュウニュウ</t>
    </rPh>
    <phoneticPr fontId="26"/>
  </si>
  <si>
    <t>・</t>
    <phoneticPr fontId="26"/>
  </si>
  <si>
    <t>②</t>
    <phoneticPr fontId="26"/>
  </si>
  <si>
    <t>営業費用</t>
    <phoneticPr fontId="26"/>
  </si>
  <si>
    <t>③</t>
    <phoneticPr fontId="26"/>
  </si>
  <si>
    <t>営業損益（＝①－②）</t>
    <phoneticPr fontId="26"/>
  </si>
  <si>
    <t>④</t>
    <phoneticPr fontId="26"/>
  </si>
  <si>
    <t>営業外収入</t>
    <phoneticPr fontId="26"/>
  </si>
  <si>
    <t>資金運用収入</t>
    <rPh sb="0" eb="2">
      <t>シキン</t>
    </rPh>
    <rPh sb="2" eb="4">
      <t>ウンヨウ</t>
    </rPh>
    <rPh sb="4" eb="6">
      <t>シュウニュウ</t>
    </rPh>
    <phoneticPr fontId="26"/>
  </si>
  <si>
    <t>営業外費用</t>
    <phoneticPr fontId="26"/>
  </si>
  <si>
    <t>⑥</t>
    <phoneticPr fontId="26"/>
  </si>
  <si>
    <t>営業外損益（＝④－⑤）</t>
    <phoneticPr fontId="26"/>
  </si>
  <si>
    <t>⑦</t>
    <phoneticPr fontId="26"/>
  </si>
  <si>
    <t>税引前当期利益（＝③＋⑥）</t>
    <rPh sb="0" eb="2">
      <t>ゼイビ</t>
    </rPh>
    <rPh sb="2" eb="3">
      <t>マエ</t>
    </rPh>
    <phoneticPr fontId="26"/>
  </si>
  <si>
    <t>⑧</t>
    <phoneticPr fontId="26"/>
  </si>
  <si>
    <t>法人税等</t>
    <rPh sb="3" eb="4">
      <t>ナド</t>
    </rPh>
    <phoneticPr fontId="26"/>
  </si>
  <si>
    <t>繰越欠損金</t>
    <rPh sb="0" eb="2">
      <t>クリコシ</t>
    </rPh>
    <rPh sb="2" eb="5">
      <t>ケッソンキン</t>
    </rPh>
    <phoneticPr fontId="26"/>
  </si>
  <si>
    <t>課税所得</t>
    <rPh sb="0" eb="2">
      <t>カゼイ</t>
    </rPh>
    <rPh sb="2" eb="4">
      <t>ショトク</t>
    </rPh>
    <phoneticPr fontId="26"/>
  </si>
  <si>
    <t>⑨</t>
    <phoneticPr fontId="26"/>
  </si>
  <si>
    <t>税引後当期利益（＝⑦－⑧）</t>
    <rPh sb="0" eb="2">
      <t>ゼイビ</t>
    </rPh>
    <rPh sb="2" eb="3">
      <t>ゴ</t>
    </rPh>
    <phoneticPr fontId="26"/>
  </si>
  <si>
    <t>SPCのキャッシュフロー表</t>
    <rPh sb="12" eb="13">
      <t>ヒョウ</t>
    </rPh>
    <phoneticPr fontId="26"/>
  </si>
  <si>
    <t>Cash-In</t>
    <phoneticPr fontId="26"/>
  </si>
  <si>
    <t>税引後当期利益</t>
    <rPh sb="0" eb="2">
      <t>ゼイビキ</t>
    </rPh>
    <rPh sb="2" eb="3">
      <t>ゴ</t>
    </rPh>
    <rPh sb="3" eb="5">
      <t>トウキ</t>
    </rPh>
    <rPh sb="5" eb="7">
      <t>リエキ</t>
    </rPh>
    <phoneticPr fontId="26"/>
  </si>
  <si>
    <t>出資金</t>
    <rPh sb="0" eb="3">
      <t>シュッシキン</t>
    </rPh>
    <phoneticPr fontId="26"/>
  </si>
  <si>
    <t>Cash-Out</t>
    <phoneticPr fontId="26"/>
  </si>
  <si>
    <t>税引後当期損失</t>
    <rPh sb="0" eb="2">
      <t>ゼイビキ</t>
    </rPh>
    <rPh sb="2" eb="3">
      <t>ゴ</t>
    </rPh>
    <rPh sb="3" eb="5">
      <t>トウキ</t>
    </rPh>
    <rPh sb="5" eb="7">
      <t>ソンシツ</t>
    </rPh>
    <phoneticPr fontId="26"/>
  </si>
  <si>
    <t>配当前キャッシュフロー</t>
    <rPh sb="0" eb="2">
      <t>ハイトウ</t>
    </rPh>
    <rPh sb="2" eb="3">
      <t>マエ</t>
    </rPh>
    <phoneticPr fontId="26"/>
  </si>
  <si>
    <t>配当</t>
    <rPh sb="0" eb="2">
      <t>ハイトウ</t>
    </rPh>
    <phoneticPr fontId="26"/>
  </si>
  <si>
    <t>配当後キャッシュフロー（内部留保金）</t>
    <rPh sb="0" eb="2">
      <t>ハイトウ</t>
    </rPh>
    <rPh sb="2" eb="3">
      <t>ゴ</t>
    </rPh>
    <rPh sb="12" eb="14">
      <t>ナイブ</t>
    </rPh>
    <rPh sb="14" eb="17">
      <t>リュウホキン</t>
    </rPh>
    <phoneticPr fontId="26"/>
  </si>
  <si>
    <t>配当後キャッシュフロー（内部留保金）　　累計</t>
    <rPh sb="0" eb="2">
      <t>ハイトウ</t>
    </rPh>
    <rPh sb="2" eb="3">
      <t>ゴ</t>
    </rPh>
    <rPh sb="12" eb="14">
      <t>ナイブ</t>
    </rPh>
    <rPh sb="14" eb="17">
      <t>リュウホキン</t>
    </rPh>
    <rPh sb="20" eb="22">
      <t>ルイケイ</t>
    </rPh>
    <phoneticPr fontId="26"/>
  </si>
  <si>
    <t>―</t>
    <phoneticPr fontId="26"/>
  </si>
  <si>
    <t>評価指標</t>
    <rPh sb="0" eb="2">
      <t>ヒョウカ</t>
    </rPh>
    <rPh sb="2" eb="4">
      <t>シヒョウ</t>
    </rPh>
    <phoneticPr fontId="26"/>
  </si>
  <si>
    <t>様式第14号（別紙2）</t>
    <rPh sb="7" eb="9">
      <t>ベッシ</t>
    </rPh>
    <phoneticPr fontId="26"/>
  </si>
  <si>
    <t>整備・運営事業</t>
    <rPh sb="0" eb="2">
      <t>セイビ</t>
    </rPh>
    <rPh sb="3" eb="5">
      <t>ウンエイ</t>
    </rPh>
    <rPh sb="5" eb="7">
      <t>ジギョウ</t>
    </rPh>
    <phoneticPr fontId="70"/>
  </si>
  <si>
    <t>様式集</t>
    <rPh sb="0" eb="1">
      <t>サマ</t>
    </rPh>
    <rPh sb="1" eb="2">
      <t>シキ</t>
    </rPh>
    <rPh sb="2" eb="3">
      <t>シュウ</t>
    </rPh>
    <phoneticPr fontId="70"/>
  </si>
  <si>
    <t>設計・建設期間</t>
    <phoneticPr fontId="26"/>
  </si>
  <si>
    <t>②補修費用</t>
    <rPh sb="1" eb="3">
      <t>ホシュウ</t>
    </rPh>
    <rPh sb="3" eb="5">
      <t>ヒヨウ</t>
    </rPh>
    <phoneticPr fontId="26"/>
  </si>
  <si>
    <t>A3版・横（A4版に折込み）で作成すること。</t>
    <rPh sb="8" eb="9">
      <t>ハン</t>
    </rPh>
    <phoneticPr fontId="26"/>
  </si>
  <si>
    <t>内容・算定根拠</t>
    <rPh sb="0" eb="2">
      <t>ナイヨウ</t>
    </rPh>
    <rPh sb="3" eb="5">
      <t>サンテイ</t>
    </rPh>
    <rPh sb="5" eb="7">
      <t>コンキョ</t>
    </rPh>
    <phoneticPr fontId="26"/>
  </si>
  <si>
    <t>提案単価</t>
    <rPh sb="0" eb="2">
      <t>テイアン</t>
    </rPh>
    <rPh sb="2" eb="4">
      <t>タンカ</t>
    </rPh>
    <phoneticPr fontId="26"/>
  </si>
  <si>
    <t>必要に応じ費目を増やして記入すること。</t>
    <rPh sb="0" eb="2">
      <t>ヒツヨウ</t>
    </rPh>
    <rPh sb="3" eb="4">
      <t>オウ</t>
    </rPh>
    <rPh sb="5" eb="7">
      <t>ヒモク</t>
    </rPh>
    <rPh sb="8" eb="9">
      <t>フ</t>
    </rPh>
    <rPh sb="12" eb="14">
      <t>キニュウ</t>
    </rPh>
    <phoneticPr fontId="26"/>
  </si>
  <si>
    <t>費用（年平均）</t>
    <rPh sb="0" eb="1">
      <t>ヒ</t>
    </rPh>
    <rPh sb="1" eb="2">
      <t>ヨウ</t>
    </rPh>
    <rPh sb="3" eb="6">
      <t>ネンヘイキン</t>
    </rPh>
    <phoneticPr fontId="26"/>
  </si>
  <si>
    <t>(単位：円/年)</t>
    <rPh sb="1" eb="3">
      <t>タンイ</t>
    </rPh>
    <phoneticPr fontId="26"/>
  </si>
  <si>
    <t>様式第16号-1-1（別紙1）</t>
    <rPh sb="11" eb="13">
      <t>ベッシ</t>
    </rPh>
    <phoneticPr fontId="26"/>
  </si>
  <si>
    <t>１．消費電力</t>
    <rPh sb="2" eb="4">
      <t>ショウヒ</t>
    </rPh>
    <rPh sb="4" eb="6">
      <t>デンリョク</t>
    </rPh>
    <phoneticPr fontId="26"/>
  </si>
  <si>
    <t>炉数</t>
    <rPh sb="0" eb="1">
      <t>ロ</t>
    </rPh>
    <rPh sb="1" eb="2">
      <t>スウ</t>
    </rPh>
    <phoneticPr fontId="26"/>
  </si>
  <si>
    <t>平均負荷率</t>
    <rPh sb="0" eb="2">
      <t>ヘイキン</t>
    </rPh>
    <rPh sb="2" eb="4">
      <t>フカ</t>
    </rPh>
    <rPh sb="4" eb="5">
      <t>リツ</t>
    </rPh>
    <phoneticPr fontId="26"/>
  </si>
  <si>
    <t>（kWh/日）</t>
    <rPh sb="5" eb="6">
      <t>ニチ</t>
    </rPh>
    <phoneticPr fontId="26"/>
  </si>
  <si>
    <t>（2炉）</t>
    <rPh sb="2" eb="3">
      <t>ロ</t>
    </rPh>
    <phoneticPr fontId="26"/>
  </si>
  <si>
    <t>（1炉）</t>
    <rPh sb="2" eb="3">
      <t>ロ</t>
    </rPh>
    <phoneticPr fontId="26"/>
  </si>
  <si>
    <t>２．発電電力</t>
    <rPh sb="2" eb="4">
      <t>ハツデン</t>
    </rPh>
    <rPh sb="4" eb="6">
      <t>デンリョク</t>
    </rPh>
    <phoneticPr fontId="26"/>
  </si>
  <si>
    <t>３．契約電力及び発電効率</t>
    <rPh sb="2" eb="4">
      <t>ケイヤク</t>
    </rPh>
    <rPh sb="4" eb="6">
      <t>デンリョク</t>
    </rPh>
    <rPh sb="6" eb="7">
      <t>オヨ</t>
    </rPh>
    <rPh sb="8" eb="10">
      <t>ハツデン</t>
    </rPh>
    <rPh sb="10" eb="12">
      <t>コウリツ</t>
    </rPh>
    <phoneticPr fontId="26"/>
  </si>
  <si>
    <t>2炉</t>
    <rPh sb="1" eb="2">
      <t>ロ</t>
    </rPh>
    <phoneticPr fontId="26"/>
  </si>
  <si>
    <t>1炉</t>
    <rPh sb="1" eb="2">
      <t>ロ</t>
    </rPh>
    <phoneticPr fontId="26"/>
  </si>
  <si>
    <t>発電効率①</t>
    <rPh sb="0" eb="2">
      <t>ハツデン</t>
    </rPh>
    <rPh sb="2" eb="4">
      <t>コウリツ</t>
    </rPh>
    <phoneticPr fontId="26"/>
  </si>
  <si>
    <t>％（設計ポイント）</t>
    <rPh sb="2" eb="4">
      <t>セッケイ</t>
    </rPh>
    <phoneticPr fontId="26"/>
  </si>
  <si>
    <t>発電効率②</t>
    <rPh sb="0" eb="2">
      <t>ハツデン</t>
    </rPh>
    <rPh sb="2" eb="4">
      <t>コウリツ</t>
    </rPh>
    <phoneticPr fontId="26"/>
  </si>
  <si>
    <t>４．電力量（自動計算）</t>
    <rPh sb="2" eb="4">
      <t>デンリョク</t>
    </rPh>
    <rPh sb="4" eb="5">
      <t>リョウ</t>
    </rPh>
    <rPh sb="6" eb="8">
      <t>ジドウ</t>
    </rPh>
    <rPh sb="8" eb="10">
      <t>ケイサン</t>
    </rPh>
    <phoneticPr fontId="26"/>
  </si>
  <si>
    <t>日発電
電力量
（kWｈ/日）</t>
    <rPh sb="0" eb="1">
      <t>ニチ</t>
    </rPh>
    <rPh sb="1" eb="3">
      <t>ハツデン</t>
    </rPh>
    <rPh sb="4" eb="6">
      <t>デンリョク</t>
    </rPh>
    <rPh sb="6" eb="7">
      <t>リョウ</t>
    </rPh>
    <rPh sb="13" eb="14">
      <t>ニチ</t>
    </rPh>
    <phoneticPr fontId="26"/>
  </si>
  <si>
    <t>日消費
電力量
（kWｈ/日）</t>
    <rPh sb="0" eb="1">
      <t>ニチ</t>
    </rPh>
    <rPh sb="1" eb="3">
      <t>ショウヒ</t>
    </rPh>
    <rPh sb="4" eb="6">
      <t>デンリョク</t>
    </rPh>
    <rPh sb="6" eb="7">
      <t>リョウ</t>
    </rPh>
    <rPh sb="13" eb="14">
      <t>ニチ</t>
    </rPh>
    <phoneticPr fontId="26"/>
  </si>
  <si>
    <t>日売電
電力量
（kWｈ/日）</t>
    <rPh sb="0" eb="1">
      <t>ニチ</t>
    </rPh>
    <rPh sb="1" eb="3">
      <t>バイデン</t>
    </rPh>
    <rPh sb="4" eb="6">
      <t>デンリョク</t>
    </rPh>
    <rPh sb="6" eb="7">
      <t>リョウ</t>
    </rPh>
    <rPh sb="13" eb="14">
      <t>ニチ</t>
    </rPh>
    <phoneticPr fontId="26"/>
  </si>
  <si>
    <t>年間発電
電力量
（kWｈ/年）</t>
    <rPh sb="0" eb="1">
      <t>ネン</t>
    </rPh>
    <rPh sb="1" eb="2">
      <t>カン</t>
    </rPh>
    <rPh sb="2" eb="4">
      <t>ハツデン</t>
    </rPh>
    <rPh sb="5" eb="7">
      <t>デンリョク</t>
    </rPh>
    <rPh sb="7" eb="8">
      <t>リョウ</t>
    </rPh>
    <rPh sb="14" eb="15">
      <t>ネン</t>
    </rPh>
    <phoneticPr fontId="26"/>
  </si>
  <si>
    <t>年間消費
電力量
（kWｈ/年）</t>
    <rPh sb="0" eb="2">
      <t>ネンカン</t>
    </rPh>
    <rPh sb="2" eb="4">
      <t>ショウヒ</t>
    </rPh>
    <rPh sb="5" eb="7">
      <t>デンリョク</t>
    </rPh>
    <rPh sb="7" eb="8">
      <t>リョウ</t>
    </rPh>
    <phoneticPr fontId="26"/>
  </si>
  <si>
    <t>年間売電
電力量
（kWｈ/年）</t>
    <rPh sb="0" eb="2">
      <t>ネンカン</t>
    </rPh>
    <rPh sb="2" eb="4">
      <t>バイデン</t>
    </rPh>
    <rPh sb="5" eb="7">
      <t>デンリョク</t>
    </rPh>
    <rPh sb="7" eb="8">
      <t>リョウ</t>
    </rPh>
    <phoneticPr fontId="26"/>
  </si>
  <si>
    <t>■ごみ質（低位発熱量）の設定について</t>
    <rPh sb="3" eb="4">
      <t>シツ</t>
    </rPh>
    <rPh sb="5" eb="7">
      <t>テイイ</t>
    </rPh>
    <rPh sb="7" eb="9">
      <t>ハツネツ</t>
    </rPh>
    <rPh sb="9" eb="10">
      <t>リョウ</t>
    </rPh>
    <rPh sb="12" eb="14">
      <t>セッテイ</t>
    </rPh>
    <phoneticPr fontId="26"/>
  </si>
  <si>
    <t>※5</t>
    <phoneticPr fontId="26"/>
  </si>
  <si>
    <t>a</t>
    <phoneticPr fontId="26"/>
  </si>
  <si>
    <t>b</t>
    <phoneticPr fontId="26"/>
  </si>
  <si>
    <t>c</t>
    <phoneticPr fontId="26"/>
  </si>
  <si>
    <t>図－ごみ質出現確率</t>
    <rPh sb="0" eb="1">
      <t>ズ</t>
    </rPh>
    <rPh sb="4" eb="5">
      <t>シツ</t>
    </rPh>
    <rPh sb="5" eb="7">
      <t>シュツゲン</t>
    </rPh>
    <rPh sb="7" eb="9">
      <t>カクリツ</t>
    </rPh>
    <phoneticPr fontId="26"/>
  </si>
  <si>
    <t>ごみ質の出現頻度</t>
    <rPh sb="2" eb="3">
      <t>シツ</t>
    </rPh>
    <rPh sb="4" eb="6">
      <t>シュツゲン</t>
    </rPh>
    <rPh sb="6" eb="8">
      <t>ヒンド</t>
    </rPh>
    <phoneticPr fontId="26"/>
  </si>
  <si>
    <t>設計ポイント</t>
    <rPh sb="0" eb="2">
      <t>セッケイ</t>
    </rPh>
    <phoneticPr fontId="26"/>
  </si>
  <si>
    <r>
      <t>低位発熱量</t>
    </r>
    <r>
      <rPr>
        <sz val="8"/>
        <rFont val="ＭＳ Ｐゴシック"/>
        <family val="3"/>
        <charset val="128"/>
      </rPr>
      <t>（代表値）（kJ/kg）</t>
    </r>
    <rPh sb="0" eb="2">
      <t>テイイ</t>
    </rPh>
    <rPh sb="2" eb="4">
      <t>ハツネツ</t>
    </rPh>
    <rPh sb="4" eb="5">
      <t>リョウ</t>
    </rPh>
    <phoneticPr fontId="26"/>
  </si>
  <si>
    <r>
      <t>低位発熱量</t>
    </r>
    <r>
      <rPr>
        <sz val="8"/>
        <rFont val="ＭＳ Ｐゴシック"/>
        <family val="3"/>
        <charset val="128"/>
      </rPr>
      <t>（境界値）（kJ/kg）</t>
    </r>
    <rPh sb="0" eb="2">
      <t>テイイ</t>
    </rPh>
    <rPh sb="2" eb="4">
      <t>ハツネツ</t>
    </rPh>
    <rPh sb="4" eb="5">
      <t>リョウ</t>
    </rPh>
    <phoneticPr fontId="26"/>
  </si>
  <si>
    <r>
      <t xml:space="preserve"> Ｚ値</t>
    </r>
    <r>
      <rPr>
        <vertAlign val="superscript"/>
        <sz val="10"/>
        <color indexed="8"/>
        <rFont val="ＭＳ Ｐゴシック"/>
        <family val="3"/>
        <charset val="128"/>
      </rPr>
      <t>※</t>
    </r>
    <rPh sb="2" eb="3">
      <t>チ</t>
    </rPh>
    <phoneticPr fontId="26"/>
  </si>
  <si>
    <t>出現確率（％/年)</t>
    <rPh sb="0" eb="2">
      <t>シュツゲン</t>
    </rPh>
    <rPh sb="2" eb="4">
      <t>カクリツ</t>
    </rPh>
    <phoneticPr fontId="26"/>
  </si>
  <si>
    <t>年間出現日数(日/年)</t>
    <rPh sb="0" eb="2">
      <t>ネンカン</t>
    </rPh>
    <rPh sb="2" eb="4">
      <t>シュツゲン</t>
    </rPh>
    <rPh sb="4" eb="6">
      <t>ニッスウ</t>
    </rPh>
    <phoneticPr fontId="26"/>
  </si>
  <si>
    <t>ごみ質①</t>
    <rPh sb="2" eb="3">
      <t>シツ</t>
    </rPh>
    <phoneticPr fontId="26"/>
  </si>
  <si>
    <t>ごみ質②</t>
    <rPh sb="2" eb="3">
      <t>シツ</t>
    </rPh>
    <phoneticPr fontId="26"/>
  </si>
  <si>
    <t>ごみ質③</t>
    <rPh sb="2" eb="3">
      <t>シツ</t>
    </rPh>
    <phoneticPr fontId="26"/>
  </si>
  <si>
    <t>ごみ質④</t>
    <rPh sb="2" eb="3">
      <t>シツ</t>
    </rPh>
    <phoneticPr fontId="26"/>
  </si>
  <si>
    <t>ごみ質⑤</t>
    <rPh sb="2" eb="3">
      <t>シツ</t>
    </rPh>
    <phoneticPr fontId="26"/>
  </si>
  <si>
    <t>ごみ質⑥</t>
    <rPh sb="2" eb="3">
      <t>シツ</t>
    </rPh>
    <phoneticPr fontId="26"/>
  </si>
  <si>
    <t>ごみ質⑦</t>
    <rPh sb="2" eb="3">
      <t>シツ</t>
    </rPh>
    <phoneticPr fontId="26"/>
  </si>
  <si>
    <t>ごみ量</t>
    <rPh sb="2" eb="3">
      <t>リョウ</t>
    </rPh>
    <phoneticPr fontId="26"/>
  </si>
  <si>
    <t>上期</t>
    <rPh sb="0" eb="2">
      <t>カミキ</t>
    </rPh>
    <phoneticPr fontId="26"/>
  </si>
  <si>
    <t>中期</t>
    <rPh sb="0" eb="1">
      <t>ナカ</t>
    </rPh>
    <rPh sb="1" eb="2">
      <t>キ</t>
    </rPh>
    <phoneticPr fontId="26"/>
  </si>
  <si>
    <t>下期</t>
    <rPh sb="0" eb="2">
      <t>シモキ</t>
    </rPh>
    <phoneticPr fontId="26"/>
  </si>
  <si>
    <t>要求水準書に対する質問</t>
    <rPh sb="0" eb="2">
      <t>ヨウキュウ</t>
    </rPh>
    <rPh sb="2" eb="4">
      <t>スイジュン</t>
    </rPh>
    <rPh sb="4" eb="5">
      <t>ショ</t>
    </rPh>
    <rPh sb="6" eb="7">
      <t>タイ</t>
    </rPh>
    <rPh sb="9" eb="11">
      <t>シツモン</t>
    </rPh>
    <phoneticPr fontId="26"/>
  </si>
  <si>
    <t>市の事業者への支払額( = ① + ② )</t>
    <rPh sb="0" eb="1">
      <t>シ</t>
    </rPh>
    <phoneticPr fontId="26"/>
  </si>
  <si>
    <t>(単位：円)</t>
    <rPh sb="1" eb="3">
      <t>タンイ</t>
    </rPh>
    <phoneticPr fontId="26"/>
  </si>
  <si>
    <t>人件費</t>
    <rPh sb="0" eb="3">
      <t>ジンケンヒ</t>
    </rPh>
    <phoneticPr fontId="26"/>
  </si>
  <si>
    <t>維持管理費（補修費用除く）</t>
    <rPh sb="0" eb="2">
      <t>イジ</t>
    </rPh>
    <rPh sb="2" eb="4">
      <t>カンリ</t>
    </rPh>
    <rPh sb="4" eb="5">
      <t>ヒ</t>
    </rPh>
    <rPh sb="6" eb="8">
      <t>ホシュウ</t>
    </rPh>
    <rPh sb="8" eb="10">
      <t>ヒヨウ</t>
    </rPh>
    <rPh sb="10" eb="11">
      <t>ノゾ</t>
    </rPh>
    <phoneticPr fontId="26"/>
  </si>
  <si>
    <t>電力等の基本料金</t>
    <rPh sb="0" eb="3">
      <t>デンリョクトウ</t>
    </rPh>
    <rPh sb="4" eb="7">
      <t>キホンリョウ</t>
    </rPh>
    <rPh sb="7" eb="8">
      <t>カネ</t>
    </rPh>
    <phoneticPr fontId="26"/>
  </si>
  <si>
    <t>その他費用</t>
    <rPh sb="2" eb="3">
      <t>タ</t>
    </rPh>
    <rPh sb="3" eb="5">
      <t>ヒヨウ</t>
    </rPh>
    <phoneticPr fontId="26"/>
  </si>
  <si>
    <t>事業収支計画</t>
    <rPh sb="0" eb="2">
      <t>ジギョウ</t>
    </rPh>
    <rPh sb="2" eb="4">
      <t>シュウシ</t>
    </rPh>
    <rPh sb="4" eb="6">
      <t>ケイカク</t>
    </rPh>
    <phoneticPr fontId="26"/>
  </si>
  <si>
    <t>費目（補修費用を除く固定費）</t>
    <rPh sb="0" eb="1">
      <t>ヒ</t>
    </rPh>
    <rPh sb="1" eb="2">
      <t>メ</t>
    </rPh>
    <rPh sb="3" eb="5">
      <t>ホシュウ</t>
    </rPh>
    <rPh sb="5" eb="7">
      <t>ヒヨウ</t>
    </rPh>
    <rPh sb="8" eb="9">
      <t>ノゾ</t>
    </rPh>
    <rPh sb="10" eb="12">
      <t>コテイ</t>
    </rPh>
    <rPh sb="12" eb="13">
      <t>ヒ</t>
    </rPh>
    <phoneticPr fontId="26"/>
  </si>
  <si>
    <t>(2)予備性能試験</t>
    <rPh sb="3" eb="5">
      <t>ヨビ</t>
    </rPh>
    <rPh sb="5" eb="7">
      <t>セイノウ</t>
    </rPh>
    <rPh sb="7" eb="9">
      <t>シケン</t>
    </rPh>
    <phoneticPr fontId="26"/>
  </si>
  <si>
    <t>処理量（計画値）</t>
    <rPh sb="0" eb="2">
      <t>ショリ</t>
    </rPh>
    <rPh sb="2" eb="3">
      <t>リョウ</t>
    </rPh>
    <rPh sb="4" eb="6">
      <t>ケイカク</t>
    </rPh>
    <rPh sb="6" eb="7">
      <t>アタイ</t>
    </rPh>
    <phoneticPr fontId="26"/>
  </si>
  <si>
    <t>ｔ/年</t>
    <rPh sb="2" eb="3">
      <t>ネン</t>
    </rPh>
    <phoneticPr fontId="26"/>
  </si>
  <si>
    <t>設計・建設期間</t>
    <rPh sb="0" eb="2">
      <t>セッケイ</t>
    </rPh>
    <rPh sb="3" eb="5">
      <t>ケンセツ</t>
    </rPh>
    <rPh sb="5" eb="7">
      <t>キカン</t>
    </rPh>
    <phoneticPr fontId="26"/>
  </si>
  <si>
    <t>第2章</t>
    <rPh sb="0" eb="1">
      <t>ダイ</t>
    </rPh>
    <rPh sb="2" eb="3">
      <t>ショウ</t>
    </rPh>
    <phoneticPr fontId="26"/>
  </si>
  <si>
    <t>8</t>
    <phoneticPr fontId="26"/>
  </si>
  <si>
    <t>(2)</t>
    <phoneticPr fontId="26"/>
  </si>
  <si>
    <t>1.5.1</t>
    <phoneticPr fontId="26"/>
  </si>
  <si>
    <t>5</t>
    <phoneticPr fontId="26"/>
  </si>
  <si>
    <t>費用明細書（補修費用）</t>
    <rPh sb="0" eb="2">
      <t>ヒヨウ</t>
    </rPh>
    <rPh sb="2" eb="4">
      <t>メイサイ</t>
    </rPh>
    <rPh sb="4" eb="5">
      <t>ショ</t>
    </rPh>
    <rPh sb="6" eb="8">
      <t>ホシュウ</t>
    </rPh>
    <rPh sb="8" eb="10">
      <t>ヒヨウ</t>
    </rPh>
    <phoneticPr fontId="26"/>
  </si>
  <si>
    <t>費目（補修費用）</t>
    <rPh sb="0" eb="1">
      <t>ヒ</t>
    </rPh>
    <rPh sb="1" eb="2">
      <t>メ</t>
    </rPh>
    <rPh sb="3" eb="5">
      <t>ホシュウ</t>
    </rPh>
    <rPh sb="5" eb="7">
      <t>ヒヨウ</t>
    </rPh>
    <phoneticPr fontId="26"/>
  </si>
  <si>
    <t>各補修業務の実施年度に費用を記載すること。</t>
    <rPh sb="0" eb="1">
      <t>カク</t>
    </rPh>
    <rPh sb="1" eb="3">
      <t>ホシュウ</t>
    </rPh>
    <rPh sb="3" eb="5">
      <t>ギョウム</t>
    </rPh>
    <rPh sb="6" eb="8">
      <t>ジッシ</t>
    </rPh>
    <rPh sb="8" eb="10">
      <t>ネンド</t>
    </rPh>
    <rPh sb="11" eb="13">
      <t>ヒヨウ</t>
    </rPh>
    <rPh sb="14" eb="16">
      <t>キサイ</t>
    </rPh>
    <phoneticPr fontId="26"/>
  </si>
  <si>
    <t>リスク管理方法</t>
    <rPh sb="3" eb="5">
      <t>カンリ</t>
    </rPh>
    <rPh sb="5" eb="7">
      <t>ホウホウ</t>
    </rPh>
    <phoneticPr fontId="26"/>
  </si>
  <si>
    <t>リスク顕在化確率</t>
    <rPh sb="3" eb="6">
      <t>ケンザイカ</t>
    </rPh>
    <phoneticPr fontId="26"/>
  </si>
  <si>
    <t>リスク顕在化による
影響の大きさ</t>
    <rPh sb="3" eb="6">
      <t>ケンザイカ</t>
    </rPh>
    <rPh sb="10" eb="12">
      <t>エイキョウ</t>
    </rPh>
    <rPh sb="13" eb="14">
      <t>オオ</t>
    </rPh>
    <phoneticPr fontId="26"/>
  </si>
  <si>
    <t>リスク顕在化前</t>
    <rPh sb="3" eb="6">
      <t>ケンザイカ</t>
    </rPh>
    <rPh sb="6" eb="7">
      <t>マエ</t>
    </rPh>
    <phoneticPr fontId="26"/>
  </si>
  <si>
    <t>リスク顕在化後</t>
    <rPh sb="3" eb="6">
      <t>ケンザイカ</t>
    </rPh>
    <rPh sb="6" eb="7">
      <t>ゴ</t>
    </rPh>
    <phoneticPr fontId="26"/>
  </si>
  <si>
    <t>当該リスクを顕在化させないための方策</t>
    <rPh sb="6" eb="9">
      <t>ケンザイカ</t>
    </rPh>
    <phoneticPr fontId="26"/>
  </si>
  <si>
    <t>被害を最小化するための方策</t>
    <rPh sb="0" eb="2">
      <t>ヒガイ</t>
    </rPh>
    <rPh sb="3" eb="6">
      <t>サイショウカ</t>
    </rPh>
    <rPh sb="11" eb="13">
      <t>ホウサク</t>
    </rPh>
    <phoneticPr fontId="26"/>
  </si>
  <si>
    <t>リスクの種類</t>
    <phoneticPr fontId="26"/>
  </si>
  <si>
    <t>※2</t>
    <phoneticPr fontId="26"/>
  </si>
  <si>
    <t>リスク顕在化確率</t>
    <phoneticPr fontId="26"/>
  </si>
  <si>
    <t>リスク顕在化による影響の大きさ</t>
    <phoneticPr fontId="26"/>
  </si>
  <si>
    <t>総　計</t>
  </si>
  <si>
    <t>小　計</t>
  </si>
  <si>
    <t>その他</t>
  </si>
  <si>
    <t>※5</t>
  </si>
  <si>
    <t>※6</t>
  </si>
  <si>
    <t>※3</t>
  </si>
  <si>
    <t>※4</t>
  </si>
  <si>
    <t>※7</t>
  </si>
  <si>
    <t>No.</t>
  </si>
  <si>
    <t>負担者</t>
  </si>
  <si>
    <t>様式第1号</t>
    <rPh sb="0" eb="2">
      <t>ヨウシキ</t>
    </rPh>
    <rPh sb="2" eb="3">
      <t>ダイ</t>
    </rPh>
    <rPh sb="4" eb="5">
      <t>ゴウ</t>
    </rPh>
    <phoneticPr fontId="26"/>
  </si>
  <si>
    <t>入札説明書等に関する質問書</t>
    <rPh sb="0" eb="2">
      <t>ニュウサツ</t>
    </rPh>
    <rPh sb="2" eb="5">
      <t>セツメイショ</t>
    </rPh>
    <rPh sb="5" eb="6">
      <t>ナド</t>
    </rPh>
    <rPh sb="7" eb="8">
      <t>カン</t>
    </rPh>
    <rPh sb="10" eb="12">
      <t>シツモン</t>
    </rPh>
    <rPh sb="12" eb="13">
      <t>ショ</t>
    </rPh>
    <phoneticPr fontId="26"/>
  </si>
  <si>
    <t>質問者</t>
    <rPh sb="0" eb="3">
      <t>シツモンシャ</t>
    </rPh>
    <phoneticPr fontId="26"/>
  </si>
  <si>
    <t>会社名</t>
    <rPh sb="0" eb="2">
      <t>カイシャ</t>
    </rPh>
    <rPh sb="2" eb="3">
      <t>メイ</t>
    </rPh>
    <phoneticPr fontId="26"/>
  </si>
  <si>
    <t>所在地</t>
    <rPh sb="0" eb="3">
      <t>ショザイチ</t>
    </rPh>
    <phoneticPr fontId="26"/>
  </si>
  <si>
    <t>担当者</t>
    <rPh sb="0" eb="3">
      <t>タントウシャ</t>
    </rPh>
    <phoneticPr fontId="26"/>
  </si>
  <si>
    <t>氏名</t>
    <rPh sb="0" eb="2">
      <t>シメイ</t>
    </rPh>
    <phoneticPr fontId="26"/>
  </si>
  <si>
    <t>所属</t>
    <rPh sb="0" eb="2">
      <t>ショゾク</t>
    </rPh>
    <phoneticPr fontId="26"/>
  </si>
  <si>
    <t>電話</t>
    <rPh sb="0" eb="2">
      <t>デンワ</t>
    </rPh>
    <phoneticPr fontId="26"/>
  </si>
  <si>
    <t>FAX</t>
    <phoneticPr fontId="26"/>
  </si>
  <si>
    <t>E-mail</t>
    <phoneticPr fontId="26"/>
  </si>
  <si>
    <t>SPCの出資構成</t>
    <rPh sb="4" eb="6">
      <t>シュッシ</t>
    </rPh>
    <rPh sb="6" eb="8">
      <t>コウセイ</t>
    </rPh>
    <phoneticPr fontId="26"/>
  </si>
  <si>
    <t>入札説明書に対する質問</t>
    <phoneticPr fontId="26"/>
  </si>
  <si>
    <t>No.</t>
    <phoneticPr fontId="26"/>
  </si>
  <si>
    <t>頁</t>
    <rPh sb="0" eb="1">
      <t>ページ</t>
    </rPh>
    <phoneticPr fontId="26"/>
  </si>
  <si>
    <t>大項目</t>
    <rPh sb="0" eb="3">
      <t>ダイコウモク</t>
    </rPh>
    <phoneticPr fontId="26"/>
  </si>
  <si>
    <t>中項目</t>
    <rPh sb="0" eb="1">
      <t>チュウ</t>
    </rPh>
    <rPh sb="1" eb="3">
      <t>コウモク</t>
    </rPh>
    <phoneticPr fontId="26"/>
  </si>
  <si>
    <t>小項目</t>
    <rPh sb="0" eb="3">
      <t>ショウコウモク</t>
    </rPh>
    <phoneticPr fontId="26"/>
  </si>
  <si>
    <t>項目名</t>
    <rPh sb="0" eb="2">
      <t>コウモク</t>
    </rPh>
    <rPh sb="2" eb="3">
      <t>メイ</t>
    </rPh>
    <phoneticPr fontId="26"/>
  </si>
  <si>
    <t>質問の内容</t>
    <rPh sb="0" eb="2">
      <t>シツモン</t>
    </rPh>
    <rPh sb="3" eb="5">
      <t>ナイヨウ</t>
    </rPh>
    <phoneticPr fontId="26"/>
  </si>
  <si>
    <t>例</t>
    <rPh sb="0" eb="1">
      <t>レイ</t>
    </rPh>
    <phoneticPr fontId="26"/>
  </si>
  <si>
    <t>第1章</t>
    <rPh sb="0" eb="1">
      <t>ダイ</t>
    </rPh>
    <rPh sb="2" eb="3">
      <t>ショウ</t>
    </rPh>
    <phoneticPr fontId="26"/>
  </si>
  <si>
    <t>No.</t>
    <phoneticPr fontId="26"/>
  </si>
  <si>
    <t>落札者決定基準に対する質問</t>
    <phoneticPr fontId="26"/>
  </si>
  <si>
    <t>No.</t>
    <phoneticPr fontId="26"/>
  </si>
  <si>
    <t>表中</t>
    <rPh sb="0" eb="2">
      <t>ヒョウチュウ</t>
    </rPh>
    <phoneticPr fontId="26"/>
  </si>
  <si>
    <t>様式集に対する質問</t>
    <phoneticPr fontId="26"/>
  </si>
  <si>
    <t>No.</t>
    <phoneticPr fontId="26"/>
  </si>
  <si>
    <t>様式</t>
    <rPh sb="0" eb="2">
      <t>ヨウシキ</t>
    </rPh>
    <phoneticPr fontId="26"/>
  </si>
  <si>
    <t>カナ等</t>
    <rPh sb="2" eb="3">
      <t>トウ</t>
    </rPh>
    <phoneticPr fontId="26"/>
  </si>
  <si>
    <t>基本協定書(案）に対する質問</t>
    <phoneticPr fontId="26"/>
  </si>
  <si>
    <t>No.</t>
    <phoneticPr fontId="26"/>
  </si>
  <si>
    <t>条</t>
    <rPh sb="0" eb="1">
      <t>ジョウ</t>
    </rPh>
    <phoneticPr fontId="26"/>
  </si>
  <si>
    <t>項</t>
    <rPh sb="0" eb="1">
      <t>コウ</t>
    </rPh>
    <phoneticPr fontId="26"/>
  </si>
  <si>
    <t>号</t>
    <rPh sb="0" eb="1">
      <t>ゴウ</t>
    </rPh>
    <phoneticPr fontId="26"/>
  </si>
  <si>
    <t>1</t>
    <phoneticPr fontId="26"/>
  </si>
  <si>
    <t>No.</t>
    <phoneticPr fontId="26"/>
  </si>
  <si>
    <t>※1</t>
    <phoneticPr fontId="26"/>
  </si>
  <si>
    <t>※2</t>
    <phoneticPr fontId="26"/>
  </si>
  <si>
    <t>※3</t>
    <phoneticPr fontId="26"/>
  </si>
  <si>
    <t>項目の数字入力は半角を使用すること。</t>
    <phoneticPr fontId="26"/>
  </si>
  <si>
    <t>※4</t>
    <phoneticPr fontId="26"/>
  </si>
  <si>
    <t>単位：円</t>
    <rPh sb="0" eb="2">
      <t>タンイ</t>
    </rPh>
    <rPh sb="3" eb="4">
      <t>エン</t>
    </rPh>
    <phoneticPr fontId="26"/>
  </si>
  <si>
    <t>費目</t>
    <rPh sb="0" eb="2">
      <t>ヒモク</t>
    </rPh>
    <phoneticPr fontId="26"/>
  </si>
  <si>
    <t>円/t</t>
    <rPh sb="0" eb="1">
      <t>エン</t>
    </rPh>
    <phoneticPr fontId="26"/>
  </si>
  <si>
    <t>⑤</t>
    <phoneticPr fontId="26"/>
  </si>
  <si>
    <t>合計</t>
    <rPh sb="0" eb="2">
      <t>ゴウケイ</t>
    </rPh>
    <phoneticPr fontId="26"/>
  </si>
  <si>
    <t>受付グループ名：</t>
    <rPh sb="0" eb="2">
      <t>ウケツケ</t>
    </rPh>
    <rPh sb="6" eb="7">
      <t>メイ</t>
    </rPh>
    <phoneticPr fontId="26"/>
  </si>
  <si>
    <t>事業年度</t>
    <phoneticPr fontId="26"/>
  </si>
  <si>
    <t>合計</t>
    <rPh sb="0" eb="1">
      <t>ゴウ</t>
    </rPh>
    <rPh sb="1" eb="2">
      <t>ケイ</t>
    </rPh>
    <phoneticPr fontId="26"/>
  </si>
  <si>
    <t>※1</t>
    <phoneticPr fontId="26"/>
  </si>
  <si>
    <t>人件費単価
（千円/人）</t>
    <rPh sb="0" eb="3">
      <t>ジンケンヒ</t>
    </rPh>
    <rPh sb="3" eb="5">
      <t>タンカ</t>
    </rPh>
    <rPh sb="7" eb="9">
      <t>センエン</t>
    </rPh>
    <rPh sb="10" eb="11">
      <t>ニン</t>
    </rPh>
    <phoneticPr fontId="26"/>
  </si>
  <si>
    <t>必要人数（人）</t>
    <phoneticPr fontId="26"/>
  </si>
  <si>
    <r>
      <t xml:space="preserve">職　種
</t>
    </r>
    <r>
      <rPr>
        <sz val="10"/>
        <rFont val="ＭＳ 明朝"/>
        <family val="1"/>
        <charset val="128"/>
      </rPr>
      <t>（必要な法的資格）</t>
    </r>
    <phoneticPr fontId="26"/>
  </si>
  <si>
    <t>※2</t>
  </si>
  <si>
    <t>管理要員</t>
    <rPh sb="0" eb="2">
      <t>カンリ</t>
    </rPh>
    <rPh sb="2" eb="4">
      <t>ヨウイン</t>
    </rPh>
    <phoneticPr fontId="26"/>
  </si>
  <si>
    <t>運転要員</t>
    <rPh sb="0" eb="2">
      <t>ウンテン</t>
    </rPh>
    <rPh sb="2" eb="4">
      <t>ヨウイン</t>
    </rPh>
    <phoneticPr fontId="26"/>
  </si>
  <si>
    <t>種別</t>
    <rPh sb="0" eb="2">
      <t>シュベツ</t>
    </rPh>
    <phoneticPr fontId="26"/>
  </si>
  <si>
    <t>機械設備工事</t>
  </si>
  <si>
    <t>4.</t>
  </si>
  <si>
    <t>5.</t>
  </si>
  <si>
    <t>6.</t>
  </si>
  <si>
    <t>7.</t>
  </si>
  <si>
    <t>8.</t>
  </si>
  <si>
    <t>配管工事</t>
    <rPh sb="0" eb="2">
      <t>ハイカン</t>
    </rPh>
    <phoneticPr fontId="26"/>
  </si>
  <si>
    <t>電気・計装工事</t>
    <rPh sb="0" eb="2">
      <t>デンキ</t>
    </rPh>
    <rPh sb="3" eb="5">
      <t>ケイソウ</t>
    </rPh>
    <rPh sb="5" eb="7">
      <t>コウジ</t>
    </rPh>
    <phoneticPr fontId="26"/>
  </si>
  <si>
    <t>共通仮設費</t>
    <rPh sb="0" eb="2">
      <t>キョウツウ</t>
    </rPh>
    <rPh sb="2" eb="4">
      <t>カセツ</t>
    </rPh>
    <rPh sb="4" eb="5">
      <t>ヒ</t>
    </rPh>
    <phoneticPr fontId="26"/>
  </si>
  <si>
    <t>現場管理費</t>
    <rPh sb="0" eb="2">
      <t>ゲンバ</t>
    </rPh>
    <rPh sb="2" eb="5">
      <t>カンリヒ</t>
    </rPh>
    <phoneticPr fontId="26"/>
  </si>
  <si>
    <t>一般管理費</t>
    <rPh sb="0" eb="2">
      <t>イッパン</t>
    </rPh>
    <rPh sb="2" eb="5">
      <t>カンリヒ</t>
    </rPh>
    <phoneticPr fontId="26"/>
  </si>
  <si>
    <t>建築工事</t>
    <rPh sb="0" eb="2">
      <t>ケンチク</t>
    </rPh>
    <phoneticPr fontId="26"/>
  </si>
  <si>
    <t>3.</t>
  </si>
  <si>
    <t>b欄</t>
    <rPh sb="1" eb="2">
      <t>ラン</t>
    </rPh>
    <phoneticPr fontId="26"/>
  </si>
  <si>
    <t>基本契約書(案）に対する質問</t>
    <rPh sb="0" eb="2">
      <t>キホン</t>
    </rPh>
    <rPh sb="2" eb="5">
      <t>ケイヤクショ</t>
    </rPh>
    <phoneticPr fontId="26"/>
  </si>
  <si>
    <t>建設工事請負契約書(案）に対する質問</t>
    <rPh sb="0" eb="2">
      <t>ケンセツ</t>
    </rPh>
    <rPh sb="2" eb="4">
      <t>コウジ</t>
    </rPh>
    <rPh sb="4" eb="6">
      <t>ウケオイ</t>
    </rPh>
    <rPh sb="6" eb="8">
      <t>ケイヤク</t>
    </rPh>
    <rPh sb="8" eb="9">
      <t>ショ</t>
    </rPh>
    <phoneticPr fontId="26"/>
  </si>
  <si>
    <t>対面的対話における確認事項</t>
    <rPh sb="0" eb="3">
      <t>タイメンテキ</t>
    </rPh>
    <rPh sb="3" eb="5">
      <t>タイワ</t>
    </rPh>
    <rPh sb="9" eb="11">
      <t>カクニン</t>
    </rPh>
    <rPh sb="11" eb="13">
      <t>ジコウ</t>
    </rPh>
    <phoneticPr fontId="26"/>
  </si>
  <si>
    <t>休炉</t>
  </si>
  <si>
    <t>分類</t>
    <rPh sb="0" eb="2">
      <t>ブンルイ</t>
    </rPh>
    <phoneticPr fontId="26"/>
  </si>
  <si>
    <t>設備電力</t>
    <rPh sb="0" eb="2">
      <t>セツビ</t>
    </rPh>
    <rPh sb="2" eb="4">
      <t>デンリョク</t>
    </rPh>
    <phoneticPr fontId="26"/>
  </si>
  <si>
    <t>ごみ質</t>
    <rPh sb="2" eb="3">
      <t>シツ</t>
    </rPh>
    <phoneticPr fontId="26"/>
  </si>
  <si>
    <t>運転
日数
(日/年)</t>
    <rPh sb="0" eb="2">
      <t>ウンテン</t>
    </rPh>
    <rPh sb="3" eb="5">
      <t>ニッスウ</t>
    </rPh>
    <rPh sb="7" eb="8">
      <t>ニチ</t>
    </rPh>
    <rPh sb="9" eb="10">
      <t>ネン</t>
    </rPh>
    <phoneticPr fontId="26"/>
  </si>
  <si>
    <t>消費電力量</t>
    <rPh sb="0" eb="2">
      <t>ショウヒ</t>
    </rPh>
    <rPh sb="2" eb="4">
      <t>デンリョク</t>
    </rPh>
    <rPh sb="4" eb="5">
      <t>リョウ</t>
    </rPh>
    <phoneticPr fontId="26"/>
  </si>
  <si>
    <t>－</t>
    <phoneticPr fontId="26"/>
  </si>
  <si>
    <t>契約電力</t>
    <rPh sb="0" eb="2">
      <t>ケイヤク</t>
    </rPh>
    <rPh sb="2" eb="4">
      <t>デンリョク</t>
    </rPh>
    <phoneticPr fontId="26"/>
  </si>
  <si>
    <t>操炉計画</t>
    <rPh sb="0" eb="2">
      <t>ミサオロ</t>
    </rPh>
    <rPh sb="2" eb="4">
      <t>ケイカク</t>
    </rPh>
    <phoneticPr fontId="26"/>
  </si>
  <si>
    <t>月</t>
    <rPh sb="0" eb="1">
      <t>ツキ</t>
    </rPh>
    <phoneticPr fontId="26"/>
  </si>
  <si>
    <t>4月</t>
    <rPh sb="1" eb="2">
      <t>ガツ</t>
    </rPh>
    <phoneticPr fontId="26"/>
  </si>
  <si>
    <t>5月</t>
    <rPh sb="1" eb="2">
      <t>ガツ</t>
    </rPh>
    <phoneticPr fontId="26"/>
  </si>
  <si>
    <t>6月</t>
    <rPh sb="1" eb="2">
      <t>ガツ</t>
    </rPh>
    <phoneticPr fontId="26"/>
  </si>
  <si>
    <t>7月</t>
    <rPh sb="1" eb="2">
      <t>ガツ</t>
    </rPh>
    <phoneticPr fontId="26"/>
  </si>
  <si>
    <t>8月</t>
    <rPh sb="1" eb="2">
      <t>ガツ</t>
    </rPh>
    <phoneticPr fontId="26"/>
  </si>
  <si>
    <t>9月</t>
    <rPh sb="1" eb="2">
      <t>ガツ</t>
    </rPh>
    <phoneticPr fontId="26"/>
  </si>
  <si>
    <t>日数</t>
    <rPh sb="0" eb="2">
      <t>ニッスウ</t>
    </rPh>
    <phoneticPr fontId="26"/>
  </si>
  <si>
    <t>10月</t>
    <rPh sb="2" eb="3">
      <t>ガツ</t>
    </rPh>
    <phoneticPr fontId="26"/>
  </si>
  <si>
    <t>11月</t>
    <rPh sb="2" eb="3">
      <t>ガツ</t>
    </rPh>
    <phoneticPr fontId="26"/>
  </si>
  <si>
    <t>12月</t>
    <rPh sb="2" eb="3">
      <t>ガツ</t>
    </rPh>
    <phoneticPr fontId="26"/>
  </si>
  <si>
    <t>1月</t>
    <rPh sb="1" eb="2">
      <t>ガツ</t>
    </rPh>
    <phoneticPr fontId="26"/>
  </si>
  <si>
    <t>2月</t>
    <rPh sb="1" eb="2">
      <t>ガツ</t>
    </rPh>
    <phoneticPr fontId="26"/>
  </si>
  <si>
    <t>3月</t>
    <rPh sb="1" eb="2">
      <t>ガツ</t>
    </rPh>
    <phoneticPr fontId="26"/>
  </si>
  <si>
    <t>工事費</t>
    <rPh sb="0" eb="3">
      <t>コウジヒ</t>
    </rPh>
    <phoneticPr fontId="26"/>
  </si>
  <si>
    <t>割合</t>
    <rPh sb="0" eb="2">
      <t>ワリアイ</t>
    </rPh>
    <phoneticPr fontId="26"/>
  </si>
  <si>
    <t>1.</t>
    <phoneticPr fontId="26"/>
  </si>
  <si>
    <t>土木工事</t>
    <phoneticPr fontId="26"/>
  </si>
  <si>
    <t>2.</t>
    <phoneticPr fontId="26"/>
  </si>
  <si>
    <t>A3版・横で作成すること</t>
    <phoneticPr fontId="26"/>
  </si>
  <si>
    <t>3</t>
    <phoneticPr fontId="26"/>
  </si>
  <si>
    <t>ア　建設工事</t>
    <rPh sb="2" eb="4">
      <t>ケンセツ</t>
    </rPh>
    <rPh sb="4" eb="6">
      <t>コウジ</t>
    </rPh>
    <phoneticPr fontId="26"/>
  </si>
  <si>
    <t>1-3</t>
    <phoneticPr fontId="26"/>
  </si>
  <si>
    <t>6</t>
    <phoneticPr fontId="26"/>
  </si>
  <si>
    <t>第5章</t>
    <rPh sb="0" eb="1">
      <t>ダイ</t>
    </rPh>
    <rPh sb="2" eb="3">
      <t>ショウ</t>
    </rPh>
    <phoneticPr fontId="26"/>
  </si>
  <si>
    <t>3</t>
    <phoneticPr fontId="26"/>
  </si>
  <si>
    <t>1</t>
    <phoneticPr fontId="26"/>
  </si>
  <si>
    <t>(1)</t>
    <phoneticPr fontId="26"/>
  </si>
  <si>
    <t>1</t>
    <phoneticPr fontId="26"/>
  </si>
  <si>
    <t>目的</t>
    <rPh sb="0" eb="2">
      <t>モクテキ</t>
    </rPh>
    <phoneticPr fontId="26"/>
  </si>
  <si>
    <t>○</t>
    <phoneticPr fontId="26"/>
  </si>
  <si>
    <t>第14号-1</t>
    <phoneticPr fontId="26"/>
  </si>
  <si>
    <t>低質ごみ</t>
    <rPh sb="0" eb="2">
      <t>テイシツ</t>
    </rPh>
    <phoneticPr fontId="26"/>
  </si>
  <si>
    <t>基準ごみ</t>
    <rPh sb="0" eb="2">
      <t>キジュン</t>
    </rPh>
    <phoneticPr fontId="26"/>
  </si>
  <si>
    <t>高質ごみ</t>
    <rPh sb="0" eb="2">
      <t>コウシツ</t>
    </rPh>
    <phoneticPr fontId="26"/>
  </si>
  <si>
    <t>t/年</t>
    <rPh sb="2" eb="3">
      <t>ネン</t>
    </rPh>
    <phoneticPr fontId="26"/>
  </si>
  <si>
    <t>単位</t>
    <rPh sb="0" eb="2">
      <t>タンイ</t>
    </rPh>
    <phoneticPr fontId="26"/>
  </si>
  <si>
    <t>様式第14号（別紙1）</t>
    <rPh sb="5" eb="6">
      <t>ゴウ</t>
    </rPh>
    <rPh sb="7" eb="9">
      <t>ベッシ</t>
    </rPh>
    <phoneticPr fontId="26"/>
  </si>
  <si>
    <t>様式第14号（別紙3）</t>
    <rPh sb="7" eb="9">
      <t>ベッシ</t>
    </rPh>
    <phoneticPr fontId="26"/>
  </si>
  <si>
    <t>グループ名</t>
    <rPh sb="4" eb="5">
      <t>メイ</t>
    </rPh>
    <phoneticPr fontId="26"/>
  </si>
  <si>
    <t>FAX</t>
    <phoneticPr fontId="26"/>
  </si>
  <si>
    <t>E-mail</t>
    <phoneticPr fontId="26"/>
  </si>
  <si>
    <t>様式第11号-2</t>
    <rPh sb="0" eb="2">
      <t>ヨウシキ</t>
    </rPh>
    <rPh sb="2" eb="3">
      <t>ダイ</t>
    </rPh>
    <rPh sb="5" eb="6">
      <t>ゴウ</t>
    </rPh>
    <phoneticPr fontId="26"/>
  </si>
  <si>
    <t>搬入量</t>
    <rPh sb="0" eb="2">
      <t>ハンニュウ</t>
    </rPh>
    <rPh sb="2" eb="3">
      <t>リョウ</t>
    </rPh>
    <phoneticPr fontId="26"/>
  </si>
  <si>
    <t>様式第13号-1</t>
    <rPh sb="0" eb="2">
      <t>ヨウシキ</t>
    </rPh>
    <rPh sb="2" eb="3">
      <t>ダイ</t>
    </rPh>
    <rPh sb="5" eb="6">
      <t>ゴウ</t>
    </rPh>
    <phoneticPr fontId="26"/>
  </si>
  <si>
    <t>（％）</t>
    <phoneticPr fontId="26"/>
  </si>
  <si>
    <t>付保する保険の内容</t>
    <rPh sb="0" eb="2">
      <t>フホ</t>
    </rPh>
    <rPh sb="4" eb="6">
      <t>ホケン</t>
    </rPh>
    <rPh sb="7" eb="9">
      <t>ナイヨウ</t>
    </rPh>
    <phoneticPr fontId="26"/>
  </si>
  <si>
    <t>保険名</t>
  </si>
  <si>
    <t>契約者</t>
  </si>
  <si>
    <t>被保険者</t>
  </si>
  <si>
    <t>保険期間</t>
  </si>
  <si>
    <t>保険概要</t>
  </si>
  <si>
    <t>特約</t>
  </si>
  <si>
    <t>対応するリスク</t>
  </si>
  <si>
    <t>（年）</t>
    <rPh sb="1" eb="2">
      <t>ネン</t>
    </rPh>
    <phoneticPr fontId="26"/>
  </si>
  <si>
    <t>有無</t>
  </si>
  <si>
    <t>内容</t>
  </si>
  <si>
    <t>No.</t>
    <phoneticPr fontId="26"/>
  </si>
  <si>
    <t>補償額</t>
    <phoneticPr fontId="26"/>
  </si>
  <si>
    <t>保険料</t>
    <phoneticPr fontId="26"/>
  </si>
  <si>
    <t>（百万円）</t>
    <phoneticPr fontId="26"/>
  </si>
  <si>
    <t>（千円/年）</t>
    <phoneticPr fontId="26"/>
  </si>
  <si>
    <t>※1</t>
    <phoneticPr fontId="26"/>
  </si>
  <si>
    <t>※2</t>
    <phoneticPr fontId="26"/>
  </si>
  <si>
    <t>A3版・横（A4版に折込み）で作成すること。</t>
    <phoneticPr fontId="26"/>
  </si>
  <si>
    <t>本事業において想定されるリスクの管理・対応策に関して表を作成すること。記載内容については具体的かつ簡潔に記載すること。</t>
    <rPh sb="26" eb="27">
      <t>ヒョウ</t>
    </rPh>
    <rPh sb="28" eb="30">
      <t>サクセイ</t>
    </rPh>
    <rPh sb="35" eb="37">
      <t>キサイ</t>
    </rPh>
    <rPh sb="37" eb="39">
      <t>ナイヨウ</t>
    </rPh>
    <phoneticPr fontId="26"/>
  </si>
  <si>
    <t>【配置動線計画】屋外配置動線計画</t>
    <phoneticPr fontId="26"/>
  </si>
  <si>
    <t>ごみ焼却施設</t>
    <rPh sb="2" eb="4">
      <t>ショウキャク</t>
    </rPh>
    <rPh sb="4" eb="6">
      <t>シセツ</t>
    </rPh>
    <phoneticPr fontId="26"/>
  </si>
  <si>
    <t>運営業務委託料Ａ</t>
    <rPh sb="2" eb="4">
      <t>ギョウム</t>
    </rPh>
    <rPh sb="4" eb="6">
      <t>イタク</t>
    </rPh>
    <rPh sb="6" eb="7">
      <t>リョウ</t>
    </rPh>
    <phoneticPr fontId="26"/>
  </si>
  <si>
    <t>運営業務委託料Ｂ</t>
    <rPh sb="2" eb="4">
      <t>ギョウム</t>
    </rPh>
    <rPh sb="4" eb="6">
      <t>イタク</t>
    </rPh>
    <rPh sb="6" eb="7">
      <t>リョウ</t>
    </rPh>
    <phoneticPr fontId="26"/>
  </si>
  <si>
    <t>運営費　　計</t>
    <rPh sb="2" eb="3">
      <t>ヒ</t>
    </rPh>
    <rPh sb="5" eb="6">
      <t>ケイ</t>
    </rPh>
    <phoneticPr fontId="26"/>
  </si>
  <si>
    <t>運営業務委託契約書(案）に対する質問</t>
    <rPh sb="2" eb="4">
      <t>ギョウム</t>
    </rPh>
    <rPh sb="4" eb="6">
      <t>イタク</t>
    </rPh>
    <rPh sb="6" eb="9">
      <t>ケイヤクショ</t>
    </rPh>
    <phoneticPr fontId="26"/>
  </si>
  <si>
    <t>ごみ焼却施設運営業務委託料Ａ</t>
    <rPh sb="2" eb="4">
      <t>ショウキャク</t>
    </rPh>
    <rPh sb="4" eb="6">
      <t>シセツ</t>
    </rPh>
    <rPh sb="8" eb="10">
      <t>ギョウム</t>
    </rPh>
    <rPh sb="10" eb="12">
      <t>イタク</t>
    </rPh>
    <rPh sb="12" eb="13">
      <t>リョウ</t>
    </rPh>
    <phoneticPr fontId="26"/>
  </si>
  <si>
    <t>ごみ焼却施設運営業務委託料Ｂ（①固定費用）</t>
    <rPh sb="8" eb="10">
      <t>ギョウム</t>
    </rPh>
    <rPh sb="10" eb="12">
      <t>イタク</t>
    </rPh>
    <rPh sb="12" eb="13">
      <t>リョウ</t>
    </rPh>
    <rPh sb="16" eb="19">
      <t>コテイヒ</t>
    </rPh>
    <rPh sb="19" eb="20">
      <t>ヨウ</t>
    </rPh>
    <phoneticPr fontId="26"/>
  </si>
  <si>
    <t>ごみ焼却施設運営業務委託料Ｂ（②補修費用）</t>
    <rPh sb="8" eb="10">
      <t>ギョウム</t>
    </rPh>
    <rPh sb="10" eb="13">
      <t>イタクリョウ</t>
    </rPh>
    <rPh sb="16" eb="18">
      <t>ホシュウ</t>
    </rPh>
    <rPh sb="18" eb="20">
      <t>ヒヨウ</t>
    </rPh>
    <phoneticPr fontId="26"/>
  </si>
  <si>
    <t>ごみ焼却施設運営業務委託料Ｂ</t>
    <rPh sb="8" eb="10">
      <t>ギョウム</t>
    </rPh>
    <rPh sb="10" eb="13">
      <t>イタクリョウ</t>
    </rPh>
    <phoneticPr fontId="26"/>
  </si>
  <si>
    <t>①ごみ焼却施設運営業務委託料</t>
    <rPh sb="3" eb="5">
      <t>ショウキャク</t>
    </rPh>
    <rPh sb="5" eb="7">
      <t>シセツ</t>
    </rPh>
    <rPh sb="7" eb="9">
      <t>ウンエイ</t>
    </rPh>
    <rPh sb="9" eb="11">
      <t>ギョウム</t>
    </rPh>
    <rPh sb="11" eb="14">
      <t>イタクリョウ</t>
    </rPh>
    <phoneticPr fontId="26"/>
  </si>
  <si>
    <t>ごみ焼却施設運営業務委託料</t>
    <rPh sb="2" eb="4">
      <t>ショウキャク</t>
    </rPh>
    <rPh sb="4" eb="6">
      <t>シセツ</t>
    </rPh>
    <rPh sb="6" eb="8">
      <t>ウンエイ</t>
    </rPh>
    <rPh sb="8" eb="10">
      <t>ギョウム</t>
    </rPh>
    <rPh sb="10" eb="13">
      <t>イタクリョウ</t>
    </rPh>
    <phoneticPr fontId="26"/>
  </si>
  <si>
    <t>設計・建設業務における支払額</t>
    <rPh sb="0" eb="2">
      <t>セッケイ</t>
    </rPh>
    <rPh sb="3" eb="5">
      <t>ケンセツ</t>
    </rPh>
    <rPh sb="5" eb="7">
      <t>ギョウム</t>
    </rPh>
    <rPh sb="11" eb="13">
      <t>シハライ</t>
    </rPh>
    <rPh sb="13" eb="14">
      <t>ガク</t>
    </rPh>
    <phoneticPr fontId="26"/>
  </si>
  <si>
    <t>２．ごみ焼却施設</t>
    <rPh sb="4" eb="6">
      <t>ショウキャク</t>
    </rPh>
    <rPh sb="6" eb="8">
      <t>シセツ</t>
    </rPh>
    <phoneticPr fontId="26"/>
  </si>
  <si>
    <t>ごみ焼却施設運営業務委託料　計</t>
    <rPh sb="2" eb="4">
      <t>ショウキャク</t>
    </rPh>
    <rPh sb="4" eb="6">
      <t>シセツ</t>
    </rPh>
    <rPh sb="8" eb="10">
      <t>ギョウム</t>
    </rPh>
    <rPh sb="10" eb="12">
      <t>イタク</t>
    </rPh>
    <rPh sb="12" eb="13">
      <t>リョウ</t>
    </rPh>
    <rPh sb="14" eb="15">
      <t>ケイ</t>
    </rPh>
    <phoneticPr fontId="26"/>
  </si>
  <si>
    <t>①固定費用（補修費用を除く）</t>
    <rPh sb="1" eb="3">
      <t>コテイ</t>
    </rPh>
    <rPh sb="3" eb="4">
      <t>ヒ</t>
    </rPh>
    <rPh sb="4" eb="5">
      <t>ヨウ</t>
    </rPh>
    <rPh sb="6" eb="8">
      <t>ホシュウ</t>
    </rPh>
    <rPh sb="8" eb="10">
      <t>ヒヨウ</t>
    </rPh>
    <rPh sb="11" eb="12">
      <t>ノゾ</t>
    </rPh>
    <phoneticPr fontId="26"/>
  </si>
  <si>
    <t>費目（変動費）</t>
    <rPh sb="0" eb="1">
      <t>ヒ</t>
    </rPh>
    <rPh sb="1" eb="2">
      <t>メ</t>
    </rPh>
    <phoneticPr fontId="26"/>
  </si>
  <si>
    <t>(単位：円/t)</t>
    <rPh sb="1" eb="3">
      <t>タンイ</t>
    </rPh>
    <phoneticPr fontId="26"/>
  </si>
  <si>
    <t>計　(単位：円/t)</t>
    <rPh sb="0" eb="1">
      <t>ケイ</t>
    </rPh>
    <rPh sb="3" eb="5">
      <t>タンイ</t>
    </rPh>
    <phoneticPr fontId="26"/>
  </si>
  <si>
    <t>t/年</t>
    <phoneticPr fontId="26"/>
  </si>
  <si>
    <r>
      <t>［　</t>
    </r>
    <r>
      <rPr>
        <i/>
        <sz val="10"/>
        <rFont val="ＭＳ Ｐ明朝"/>
        <family val="1"/>
        <charset val="128"/>
      </rPr>
      <t>※メタルの種類を記入（メタル①）</t>
    </r>
    <r>
      <rPr>
        <sz val="10"/>
        <rFont val="ＭＳ Ｐ明朝"/>
        <family val="1"/>
        <charset val="128"/>
      </rPr>
      <t>　］ の発生量</t>
    </r>
    <rPh sb="10" eb="12">
      <t>キニュウ</t>
    </rPh>
    <rPh sb="22" eb="24">
      <t>ハッセイ</t>
    </rPh>
    <rPh sb="24" eb="25">
      <t>リョウ</t>
    </rPh>
    <phoneticPr fontId="26"/>
  </si>
  <si>
    <r>
      <t>［　</t>
    </r>
    <r>
      <rPr>
        <i/>
        <sz val="10"/>
        <rFont val="ＭＳ Ｐ明朝"/>
        <family val="1"/>
        <charset val="128"/>
      </rPr>
      <t>※メタルの種類を記入（メタル②）　</t>
    </r>
    <r>
      <rPr>
        <sz val="10"/>
        <rFont val="ＭＳ Ｐ明朝"/>
        <family val="1"/>
        <charset val="128"/>
      </rPr>
      <t>］ の発生量</t>
    </r>
    <rPh sb="10" eb="12">
      <t>キニュウ</t>
    </rPh>
    <rPh sb="22" eb="24">
      <t>ハッセイ</t>
    </rPh>
    <rPh sb="24" eb="25">
      <t>リョウ</t>
    </rPh>
    <phoneticPr fontId="26"/>
  </si>
  <si>
    <r>
      <t>［　</t>
    </r>
    <r>
      <rPr>
        <i/>
        <sz val="10"/>
        <rFont val="ＭＳ Ｐ明朝"/>
        <family val="1"/>
        <charset val="128"/>
      </rPr>
      <t>※メタルの種類を記入（メタル③）</t>
    </r>
    <r>
      <rPr>
        <sz val="10"/>
        <rFont val="ＭＳ Ｐ明朝"/>
        <family val="1"/>
        <charset val="128"/>
      </rPr>
      <t>　］ の発生量</t>
    </r>
    <rPh sb="10" eb="12">
      <t>キニュウ</t>
    </rPh>
    <rPh sb="22" eb="24">
      <t>ハッセイ</t>
    </rPh>
    <rPh sb="24" eb="25">
      <t>リョウ</t>
    </rPh>
    <phoneticPr fontId="26"/>
  </si>
  <si>
    <r>
      <t>［　</t>
    </r>
    <r>
      <rPr>
        <i/>
        <sz val="10"/>
        <rFont val="ＭＳ Ｐ明朝"/>
        <family val="1"/>
        <charset val="128"/>
      </rPr>
      <t>※有効利用方法を記入</t>
    </r>
    <r>
      <rPr>
        <sz val="10"/>
        <rFont val="ＭＳ Ｐ明朝"/>
        <family val="1"/>
        <charset val="128"/>
      </rPr>
      <t xml:space="preserve">　］ </t>
    </r>
    <rPh sb="3" eb="5">
      <t>ユウコウ</t>
    </rPh>
    <rPh sb="5" eb="7">
      <t>リヨウ</t>
    </rPh>
    <rPh sb="7" eb="9">
      <t>ホウホウ</t>
    </rPh>
    <rPh sb="10" eb="12">
      <t>キニュウ</t>
    </rPh>
    <phoneticPr fontId="26"/>
  </si>
  <si>
    <t>ｔ・年</t>
    <rPh sb="2" eb="3">
      <t>ネン</t>
    </rPh>
    <phoneticPr fontId="26"/>
  </si>
  <si>
    <t>有効利用先への販売単価</t>
    <rPh sb="0" eb="2">
      <t>ユウコウ</t>
    </rPh>
    <rPh sb="2" eb="4">
      <t>リヨウ</t>
    </rPh>
    <rPh sb="4" eb="5">
      <t>サキ</t>
    </rPh>
    <rPh sb="7" eb="9">
      <t>ハンバイ</t>
    </rPh>
    <rPh sb="9" eb="11">
      <t>タンカ</t>
    </rPh>
    <phoneticPr fontId="26"/>
  </si>
  <si>
    <r>
      <t>［　</t>
    </r>
    <r>
      <rPr>
        <i/>
        <sz val="10"/>
        <rFont val="ＭＳ Ｐ明朝"/>
        <family val="1"/>
        <charset val="128"/>
      </rPr>
      <t>※メタルの種類を記入（メタル①）</t>
    </r>
    <r>
      <rPr>
        <sz val="10"/>
        <rFont val="ＭＳ Ｐ明朝"/>
        <family val="1"/>
        <charset val="128"/>
      </rPr>
      <t>　］</t>
    </r>
    <phoneticPr fontId="26"/>
  </si>
  <si>
    <r>
      <t>［　</t>
    </r>
    <r>
      <rPr>
        <i/>
        <sz val="10"/>
        <rFont val="ＭＳ Ｐ明朝"/>
        <family val="1"/>
        <charset val="128"/>
      </rPr>
      <t>※メタルの種類を記入（メタル①）</t>
    </r>
    <r>
      <rPr>
        <sz val="10"/>
        <rFont val="ＭＳ Ｐ明朝"/>
        <family val="1"/>
        <charset val="128"/>
      </rPr>
      <t>　］の最終処分量</t>
    </r>
    <rPh sb="7" eb="9">
      <t>シュルイ</t>
    </rPh>
    <rPh sb="10" eb="12">
      <t>キニュウ</t>
    </rPh>
    <rPh sb="21" eb="23">
      <t>サイシュウ</t>
    </rPh>
    <rPh sb="23" eb="25">
      <t>ショブン</t>
    </rPh>
    <rPh sb="25" eb="26">
      <t>リョウ</t>
    </rPh>
    <phoneticPr fontId="26"/>
  </si>
  <si>
    <r>
      <t>［　</t>
    </r>
    <r>
      <rPr>
        <i/>
        <sz val="10"/>
        <rFont val="ＭＳ Ｐ明朝"/>
        <family val="1"/>
        <charset val="128"/>
      </rPr>
      <t>※メタルの種類を記入（メタル①）</t>
    </r>
    <r>
      <rPr>
        <sz val="10"/>
        <rFont val="ＭＳ Ｐ明朝"/>
        <family val="1"/>
        <charset val="128"/>
      </rPr>
      <t>　］の有効利用量</t>
    </r>
    <rPh sb="7" eb="9">
      <t>シュルイ</t>
    </rPh>
    <rPh sb="10" eb="12">
      <t>キニュウ</t>
    </rPh>
    <rPh sb="21" eb="23">
      <t>ユウコウ</t>
    </rPh>
    <rPh sb="23" eb="25">
      <t>リヨウ</t>
    </rPh>
    <rPh sb="25" eb="26">
      <t>リョウ</t>
    </rPh>
    <phoneticPr fontId="26"/>
  </si>
  <si>
    <t>［　※メタルの種類を記入（メタル①）　］による運営事業者の収入</t>
    <rPh sb="7" eb="9">
      <t>シュルイ</t>
    </rPh>
    <rPh sb="10" eb="12">
      <t>キニュウ</t>
    </rPh>
    <rPh sb="29" eb="31">
      <t>シュウニュウ</t>
    </rPh>
    <phoneticPr fontId="26"/>
  </si>
  <si>
    <r>
      <t>［　</t>
    </r>
    <r>
      <rPr>
        <i/>
        <sz val="10"/>
        <rFont val="ＭＳ Ｐ明朝"/>
        <family val="1"/>
        <charset val="128"/>
      </rPr>
      <t>※メタルの種類を記入（メタル②）</t>
    </r>
    <r>
      <rPr>
        <sz val="10"/>
        <rFont val="ＭＳ Ｐ明朝"/>
        <family val="1"/>
        <charset val="128"/>
      </rPr>
      <t>　］</t>
    </r>
    <phoneticPr fontId="26"/>
  </si>
  <si>
    <r>
      <t>［　</t>
    </r>
    <r>
      <rPr>
        <i/>
        <sz val="10"/>
        <rFont val="ＭＳ Ｐ明朝"/>
        <family val="1"/>
        <charset val="128"/>
      </rPr>
      <t>※メタルの種類を記入（メタル②）</t>
    </r>
    <r>
      <rPr>
        <sz val="10"/>
        <rFont val="ＭＳ Ｐ明朝"/>
        <family val="1"/>
        <charset val="128"/>
      </rPr>
      <t>　］の最終処分量</t>
    </r>
    <rPh sb="7" eb="9">
      <t>シュルイ</t>
    </rPh>
    <rPh sb="10" eb="12">
      <t>キニュウ</t>
    </rPh>
    <rPh sb="21" eb="23">
      <t>サイシュウ</t>
    </rPh>
    <rPh sb="23" eb="25">
      <t>ショブン</t>
    </rPh>
    <rPh sb="25" eb="26">
      <t>リョウ</t>
    </rPh>
    <phoneticPr fontId="26"/>
  </si>
  <si>
    <r>
      <t>［　</t>
    </r>
    <r>
      <rPr>
        <i/>
        <sz val="10"/>
        <rFont val="ＭＳ Ｐ明朝"/>
        <family val="1"/>
        <charset val="128"/>
      </rPr>
      <t>※メタルの種類を記入（メタル②）</t>
    </r>
    <r>
      <rPr>
        <sz val="10"/>
        <rFont val="ＭＳ Ｐ明朝"/>
        <family val="1"/>
        <charset val="128"/>
      </rPr>
      <t>　］の有効利用量</t>
    </r>
    <rPh sb="7" eb="9">
      <t>シュルイ</t>
    </rPh>
    <rPh sb="10" eb="12">
      <t>キニュウ</t>
    </rPh>
    <rPh sb="21" eb="23">
      <t>ユウコウ</t>
    </rPh>
    <rPh sb="23" eb="25">
      <t>リヨウ</t>
    </rPh>
    <rPh sb="25" eb="26">
      <t>リョウ</t>
    </rPh>
    <phoneticPr fontId="26"/>
  </si>
  <si>
    <t>［　※メタルの種類を記入（メタル②）　］による運営事業者の収入</t>
    <rPh sb="7" eb="9">
      <t>シュルイ</t>
    </rPh>
    <rPh sb="10" eb="12">
      <t>キニュウ</t>
    </rPh>
    <rPh sb="29" eb="31">
      <t>シュウニュウ</t>
    </rPh>
    <phoneticPr fontId="26"/>
  </si>
  <si>
    <r>
      <t>［　</t>
    </r>
    <r>
      <rPr>
        <i/>
        <sz val="10"/>
        <rFont val="ＭＳ Ｐ明朝"/>
        <family val="1"/>
        <charset val="128"/>
      </rPr>
      <t>※メタルの種類を記入（メタル③）</t>
    </r>
    <r>
      <rPr>
        <sz val="10"/>
        <rFont val="ＭＳ Ｐ明朝"/>
        <family val="1"/>
        <charset val="128"/>
      </rPr>
      <t>　］</t>
    </r>
    <phoneticPr fontId="26"/>
  </si>
  <si>
    <r>
      <t>［　</t>
    </r>
    <r>
      <rPr>
        <i/>
        <sz val="10"/>
        <rFont val="ＭＳ Ｐ明朝"/>
        <family val="1"/>
        <charset val="128"/>
      </rPr>
      <t>※メタルの種類を記入（メタル③）</t>
    </r>
    <r>
      <rPr>
        <sz val="10"/>
        <rFont val="ＭＳ Ｐ明朝"/>
        <family val="1"/>
        <charset val="128"/>
      </rPr>
      <t>　］の最終処分量</t>
    </r>
    <rPh sb="7" eb="9">
      <t>シュルイ</t>
    </rPh>
    <rPh sb="10" eb="12">
      <t>キニュウ</t>
    </rPh>
    <rPh sb="21" eb="23">
      <t>サイシュウ</t>
    </rPh>
    <rPh sb="23" eb="25">
      <t>ショブン</t>
    </rPh>
    <rPh sb="25" eb="26">
      <t>リョウ</t>
    </rPh>
    <phoneticPr fontId="26"/>
  </si>
  <si>
    <r>
      <t>［　</t>
    </r>
    <r>
      <rPr>
        <i/>
        <sz val="10"/>
        <rFont val="ＭＳ Ｐ明朝"/>
        <family val="1"/>
        <charset val="128"/>
      </rPr>
      <t>※メタルの種類を記入（メタル③）</t>
    </r>
    <r>
      <rPr>
        <sz val="10"/>
        <rFont val="ＭＳ Ｐ明朝"/>
        <family val="1"/>
        <charset val="128"/>
      </rPr>
      <t>　］の有効利用量</t>
    </r>
    <rPh sb="7" eb="9">
      <t>シュルイ</t>
    </rPh>
    <rPh sb="10" eb="12">
      <t>キニュウ</t>
    </rPh>
    <rPh sb="21" eb="23">
      <t>ユウコウ</t>
    </rPh>
    <rPh sb="23" eb="25">
      <t>リヨウ</t>
    </rPh>
    <rPh sb="25" eb="26">
      <t>リョウ</t>
    </rPh>
    <phoneticPr fontId="26"/>
  </si>
  <si>
    <t>［　※メタルの種類を記入（メタル③）　］による運営事業者の収入</t>
    <rPh sb="7" eb="9">
      <t>シュルイ</t>
    </rPh>
    <rPh sb="10" eb="12">
      <t>キニュウ</t>
    </rPh>
    <rPh sb="29" eb="31">
      <t>シュウニュウ</t>
    </rPh>
    <phoneticPr fontId="26"/>
  </si>
  <si>
    <t>費用明細書（変動費用）</t>
    <rPh sb="0" eb="2">
      <t>ヒヨウ</t>
    </rPh>
    <rPh sb="2" eb="5">
      <t>メイサイショ</t>
    </rPh>
    <rPh sb="9" eb="10">
      <t>ヨウ</t>
    </rPh>
    <phoneticPr fontId="26"/>
  </si>
  <si>
    <t>２．年度別計画搬入量</t>
    <rPh sb="2" eb="4">
      <t>ネンド</t>
    </rPh>
    <rPh sb="4" eb="5">
      <t>ベツ</t>
    </rPh>
    <rPh sb="5" eb="7">
      <t>ケイカク</t>
    </rPh>
    <rPh sb="7" eb="9">
      <t>ハンニュウ</t>
    </rPh>
    <rPh sb="9" eb="10">
      <t>リョウ</t>
    </rPh>
    <phoneticPr fontId="8"/>
  </si>
  <si>
    <t>区　　　分</t>
    <rPh sb="0" eb="1">
      <t>ク</t>
    </rPh>
    <rPh sb="4" eb="5">
      <t>ブン</t>
    </rPh>
    <phoneticPr fontId="26"/>
  </si>
  <si>
    <t>合計</t>
    <rPh sb="0" eb="2">
      <t>ゴウケイ</t>
    </rPh>
    <phoneticPr fontId="14"/>
  </si>
  <si>
    <t>t/年</t>
    <rPh sb="2" eb="3">
      <t>ネン</t>
    </rPh>
    <phoneticPr fontId="12"/>
  </si>
  <si>
    <t>物質収支との整合に留意すること。</t>
    <rPh sb="0" eb="2">
      <t>ブッシツ</t>
    </rPh>
    <rPh sb="2" eb="4">
      <t>シュウシ</t>
    </rPh>
    <rPh sb="6" eb="8">
      <t>セイゴウ</t>
    </rPh>
    <rPh sb="9" eb="11">
      <t>リュウイ</t>
    </rPh>
    <phoneticPr fontId="26"/>
  </si>
  <si>
    <t>年間処理量（破砕設備）</t>
    <rPh sb="0" eb="2">
      <t>ネンカン</t>
    </rPh>
    <rPh sb="2" eb="4">
      <t>ショリ</t>
    </rPh>
    <rPh sb="4" eb="5">
      <t>リョウ</t>
    </rPh>
    <rPh sb="6" eb="8">
      <t>ハサイ</t>
    </rPh>
    <rPh sb="8" eb="10">
      <t>セツビ</t>
    </rPh>
    <phoneticPr fontId="26"/>
  </si>
  <si>
    <t>ｔ/年</t>
    <rPh sb="2" eb="3">
      <t>ネン</t>
    </rPh>
    <phoneticPr fontId="12"/>
  </si>
  <si>
    <t>年間処理量（保管設備）</t>
    <rPh sb="0" eb="2">
      <t>ネンカン</t>
    </rPh>
    <rPh sb="2" eb="4">
      <t>ショリ</t>
    </rPh>
    <rPh sb="4" eb="5">
      <t>リョウ</t>
    </rPh>
    <rPh sb="6" eb="8">
      <t>ホカン</t>
    </rPh>
    <rPh sb="8" eb="10">
      <t>セツビ</t>
    </rPh>
    <phoneticPr fontId="12"/>
  </si>
  <si>
    <t>様式第16号-1-1（別紙2）</t>
    <phoneticPr fontId="26"/>
  </si>
  <si>
    <t>様式第16号-1-1（別紙3）</t>
    <phoneticPr fontId="26"/>
  </si>
  <si>
    <t>スラグ及びメタルの有効利用による運営事業者の収入　　計</t>
    <rPh sb="3" eb="4">
      <t>オヨ</t>
    </rPh>
    <rPh sb="9" eb="13">
      <t>ユウコウリヨウ</t>
    </rPh>
    <rPh sb="22" eb="24">
      <t>シュウニュウ</t>
    </rPh>
    <rPh sb="26" eb="27">
      <t>ケイ</t>
    </rPh>
    <phoneticPr fontId="26"/>
  </si>
  <si>
    <t>スラグの発生量</t>
    <rPh sb="4" eb="6">
      <t>ハッセイ</t>
    </rPh>
    <rPh sb="6" eb="7">
      <t>リョウ</t>
    </rPh>
    <phoneticPr fontId="26"/>
  </si>
  <si>
    <t>スラグ及びメタルの発生量（有効利用量）　　計</t>
    <rPh sb="3" eb="4">
      <t>オヨ</t>
    </rPh>
    <rPh sb="9" eb="11">
      <t>ハッセイ</t>
    </rPh>
    <rPh sb="11" eb="12">
      <t>リョウ</t>
    </rPh>
    <rPh sb="13" eb="15">
      <t>ユウコウ</t>
    </rPh>
    <rPh sb="15" eb="17">
      <t>リヨウ</t>
    </rPh>
    <rPh sb="17" eb="18">
      <t>リョウ</t>
    </rPh>
    <rPh sb="21" eb="22">
      <t>ケイ</t>
    </rPh>
    <phoneticPr fontId="26"/>
  </si>
  <si>
    <t>スラグ</t>
    <phoneticPr fontId="26"/>
  </si>
  <si>
    <t>スラグの有効利用量</t>
    <rPh sb="4" eb="6">
      <t>ユウコウ</t>
    </rPh>
    <rPh sb="6" eb="8">
      <t>リヨウ</t>
    </rPh>
    <rPh sb="8" eb="9">
      <t>リョウ</t>
    </rPh>
    <phoneticPr fontId="26"/>
  </si>
  <si>
    <t>スラグによる運営事業者の収入</t>
    <rPh sb="12" eb="14">
      <t>シュウニュウ</t>
    </rPh>
    <phoneticPr fontId="26"/>
  </si>
  <si>
    <t>スラグ及びメタルの有効利用による運営事業者の収入</t>
  </si>
  <si>
    <t>様式第16号-1-1（別紙4）</t>
    <rPh sb="5" eb="6">
      <t>ゴウ</t>
    </rPh>
    <rPh sb="11" eb="13">
      <t>ベッシ</t>
    </rPh>
    <phoneticPr fontId="26"/>
  </si>
  <si>
    <t>費用明細書（スラグ・メタルの有効利用収入）</t>
    <rPh sb="0" eb="2">
      <t>ヒヨウ</t>
    </rPh>
    <rPh sb="2" eb="5">
      <t>メイサイショ</t>
    </rPh>
    <rPh sb="14" eb="16">
      <t>ユウコウ</t>
    </rPh>
    <rPh sb="16" eb="18">
      <t>リヨウ</t>
    </rPh>
    <rPh sb="18" eb="20">
      <t>シュウニュウ</t>
    </rPh>
    <phoneticPr fontId="26"/>
  </si>
  <si>
    <t>ごみ焼却施設運営業務委託料Ａ　計</t>
    <rPh sb="2" eb="4">
      <t>ショウキャク</t>
    </rPh>
    <rPh sb="4" eb="6">
      <t>シセツ</t>
    </rPh>
    <rPh sb="6" eb="8">
      <t>ウンエイ</t>
    </rPh>
    <rPh sb="8" eb="10">
      <t>ギョウム</t>
    </rPh>
    <rPh sb="10" eb="12">
      <t>イタク</t>
    </rPh>
    <rPh sb="12" eb="13">
      <t>リョウ</t>
    </rPh>
    <rPh sb="15" eb="16">
      <t>ケイ</t>
    </rPh>
    <phoneticPr fontId="26"/>
  </si>
  <si>
    <t>■ごみ焼却施設</t>
    <rPh sb="3" eb="5">
      <t>ショウキャク</t>
    </rPh>
    <rPh sb="5" eb="7">
      <t>シセツ</t>
    </rPh>
    <phoneticPr fontId="26"/>
  </si>
  <si>
    <t>費用明細書（固定費用【補修費用を除く】）</t>
    <rPh sb="6" eb="8">
      <t>コテイ</t>
    </rPh>
    <rPh sb="9" eb="10">
      <t>ヨウ</t>
    </rPh>
    <phoneticPr fontId="26"/>
  </si>
  <si>
    <t>内容・算定根拠</t>
    <phoneticPr fontId="26"/>
  </si>
  <si>
    <t>d</t>
    <phoneticPr fontId="26"/>
  </si>
  <si>
    <t xml:space="preserve"> = ( a + b + c + d  )</t>
    <phoneticPr fontId="26"/>
  </si>
  <si>
    <t xml:space="preserve"> = ( a + b + c + d )</t>
    <phoneticPr fontId="26"/>
  </si>
  <si>
    <t>合計（ = ① + ② ）</t>
    <rPh sb="0" eb="2">
      <t>ゴウケイ</t>
    </rPh>
    <phoneticPr fontId="26"/>
  </si>
  <si>
    <t>ごみ焼却施設運営業務委託料Ｂ（固定費用）</t>
    <rPh sb="2" eb="4">
      <t>ショウキャク</t>
    </rPh>
    <rPh sb="4" eb="6">
      <t>シセツ</t>
    </rPh>
    <rPh sb="6" eb="8">
      <t>ウンエイ</t>
    </rPh>
    <rPh sb="8" eb="10">
      <t>ギョウム</t>
    </rPh>
    <rPh sb="10" eb="12">
      <t>イタク</t>
    </rPh>
    <rPh sb="12" eb="13">
      <t>リョウ</t>
    </rPh>
    <rPh sb="15" eb="17">
      <t>コテイ</t>
    </rPh>
    <rPh sb="17" eb="19">
      <t>ヒヨウ</t>
    </rPh>
    <phoneticPr fontId="26"/>
  </si>
  <si>
    <t>様式第16号-1-1（別紙8）</t>
    <phoneticPr fontId="26"/>
  </si>
  <si>
    <t>費用明細書（主灰資源化費用）</t>
    <rPh sb="0" eb="2">
      <t>ヒヨウ</t>
    </rPh>
    <rPh sb="2" eb="5">
      <t>メイサイショ</t>
    </rPh>
    <rPh sb="6" eb="7">
      <t>シュ</t>
    </rPh>
    <rPh sb="7" eb="8">
      <t>ハイ</t>
    </rPh>
    <rPh sb="8" eb="11">
      <t>シゲンカ</t>
    </rPh>
    <rPh sb="12" eb="13">
      <t>ヨウ</t>
    </rPh>
    <phoneticPr fontId="26"/>
  </si>
  <si>
    <t>年間搬出量</t>
    <rPh sb="0" eb="2">
      <t>ネンカン</t>
    </rPh>
    <rPh sb="2" eb="4">
      <t>ハンシュツ</t>
    </rPh>
    <rPh sb="4" eb="5">
      <t>リョウ</t>
    </rPh>
    <phoneticPr fontId="26"/>
  </si>
  <si>
    <t>ごみ焼却施設建築動力(照明等含む)</t>
    <rPh sb="6" eb="8">
      <t>ケンチク</t>
    </rPh>
    <rPh sb="8" eb="10">
      <t>ドウリョク</t>
    </rPh>
    <rPh sb="11" eb="13">
      <t>ショウメイ</t>
    </rPh>
    <rPh sb="13" eb="14">
      <t>トウ</t>
    </rPh>
    <rPh sb="14" eb="15">
      <t>フク</t>
    </rPh>
    <phoneticPr fontId="26"/>
  </si>
  <si>
    <t>【運転管理】体制（ごみ焼却施設の運転管理体制）</t>
  </si>
  <si>
    <t>メタル</t>
    <phoneticPr fontId="26"/>
  </si>
  <si>
    <t>回収率</t>
    <rPh sb="0" eb="2">
      <t>カイシュウ</t>
    </rPh>
    <rPh sb="2" eb="3">
      <t>リツ</t>
    </rPh>
    <phoneticPr fontId="26"/>
  </si>
  <si>
    <t>様式第15号-3-2</t>
    <phoneticPr fontId="26"/>
  </si>
  <si>
    <t>【施設の安定稼働】処理システムの信頼性</t>
    <rPh sb="1" eb="3">
      <t>シセツ</t>
    </rPh>
    <rPh sb="4" eb="6">
      <t>アンテイ</t>
    </rPh>
    <rPh sb="6" eb="8">
      <t>カドウ</t>
    </rPh>
    <rPh sb="9" eb="11">
      <t>ショリ</t>
    </rPh>
    <rPh sb="16" eb="18">
      <t>シンライ</t>
    </rPh>
    <rPh sb="18" eb="19">
      <t>セイ</t>
    </rPh>
    <phoneticPr fontId="26"/>
  </si>
  <si>
    <t>費用明細書（スラグ・メタルの有効利用収入）</t>
    <phoneticPr fontId="26"/>
  </si>
  <si>
    <t>費用明細書（変動費用）</t>
    <rPh sb="6" eb="8">
      <t>ヘンドウ</t>
    </rPh>
    <rPh sb="8" eb="9">
      <t>ヒ</t>
    </rPh>
    <rPh sb="9" eb="10">
      <t>ヨウ</t>
    </rPh>
    <phoneticPr fontId="26"/>
  </si>
  <si>
    <t>費用明細書（固定費用【補修費用を除く】）</t>
    <rPh sb="6" eb="8">
      <t>コテイ</t>
    </rPh>
    <rPh sb="8" eb="9">
      <t>ヒ</t>
    </rPh>
    <rPh sb="9" eb="10">
      <t>ヨウ</t>
    </rPh>
    <rPh sb="11" eb="13">
      <t>ホシュウ</t>
    </rPh>
    <rPh sb="13" eb="15">
      <t>ヒヨウ</t>
    </rPh>
    <rPh sb="16" eb="17">
      <t>ノゾ</t>
    </rPh>
    <phoneticPr fontId="26"/>
  </si>
  <si>
    <t>費用明細書（補修費用）</t>
    <rPh sb="6" eb="8">
      <t>ホシュウ</t>
    </rPh>
    <rPh sb="8" eb="10">
      <t>ヒヨウ</t>
    </rPh>
    <phoneticPr fontId="26"/>
  </si>
  <si>
    <t>費用明細書（主灰資源化費用）</t>
    <rPh sb="6" eb="7">
      <t>シュ</t>
    </rPh>
    <rPh sb="7" eb="8">
      <t>ハイ</t>
    </rPh>
    <rPh sb="8" eb="11">
      <t>シゲンカ</t>
    </rPh>
    <rPh sb="11" eb="13">
      <t>ヒヨウ</t>
    </rPh>
    <phoneticPr fontId="26"/>
  </si>
  <si>
    <t>添付資料　　※表紙</t>
    <phoneticPr fontId="26"/>
  </si>
  <si>
    <t>【エネルギーの有効活用】省エネルギーの取組み</t>
    <rPh sb="12" eb="13">
      <t>ショウ</t>
    </rPh>
    <rPh sb="19" eb="21">
      <t>トリクミ</t>
    </rPh>
    <phoneticPr fontId="26"/>
  </si>
  <si>
    <t>【施設の安定稼働】基本性能の維持及びメンテナンス</t>
    <rPh sb="16" eb="17">
      <t>オヨ</t>
    </rPh>
    <phoneticPr fontId="26"/>
  </si>
  <si>
    <r>
      <t>様式第16号-2-</t>
    </r>
    <r>
      <rPr>
        <sz val="10"/>
        <color indexed="8"/>
        <rFont val="ＭＳ Ｐゴシック"/>
        <family val="3"/>
        <charset val="128"/>
      </rPr>
      <t>1</t>
    </r>
    <phoneticPr fontId="26"/>
  </si>
  <si>
    <r>
      <t>様式第16号-2-</t>
    </r>
    <r>
      <rPr>
        <sz val="10"/>
        <color indexed="8"/>
        <rFont val="ＭＳ Ｐゴシック"/>
        <family val="3"/>
        <charset val="128"/>
      </rPr>
      <t>1</t>
    </r>
    <r>
      <rPr>
        <sz val="10"/>
        <color indexed="8"/>
        <rFont val="ＭＳ Ｐゴシック"/>
        <family val="3"/>
        <charset val="128"/>
      </rPr>
      <t>（別紙1）</t>
    </r>
    <rPh sb="11" eb="13">
      <t>ベッシ</t>
    </rPh>
    <phoneticPr fontId="26"/>
  </si>
  <si>
    <t>様式第16号-2-1（別紙1）</t>
    <phoneticPr fontId="26"/>
  </si>
  <si>
    <t>ｄ</t>
    <phoneticPr fontId="26"/>
  </si>
  <si>
    <t>運営業務等における支払額（＝a+b+c+ｄ）</t>
    <rPh sb="0" eb="2">
      <t>ウンエイ</t>
    </rPh>
    <rPh sb="2" eb="4">
      <t>ギョウム</t>
    </rPh>
    <rPh sb="4" eb="5">
      <t>トウ</t>
    </rPh>
    <rPh sb="9" eb="11">
      <t>シハライ</t>
    </rPh>
    <rPh sb="11" eb="12">
      <t>ガク</t>
    </rPh>
    <phoneticPr fontId="26"/>
  </si>
  <si>
    <t>主灰運搬業務及び主灰資源化業務に係る費用</t>
    <rPh sb="0" eb="1">
      <t>シュ</t>
    </rPh>
    <rPh sb="1" eb="2">
      <t>ハイ</t>
    </rPh>
    <rPh sb="2" eb="4">
      <t>ウンパン</t>
    </rPh>
    <rPh sb="4" eb="6">
      <t>ギョウム</t>
    </rPh>
    <rPh sb="6" eb="7">
      <t>オヨ</t>
    </rPh>
    <rPh sb="8" eb="9">
      <t>シュ</t>
    </rPh>
    <rPh sb="9" eb="10">
      <t>ハイ</t>
    </rPh>
    <rPh sb="10" eb="13">
      <t>シゲンカ</t>
    </rPh>
    <rPh sb="13" eb="15">
      <t>ギョウム</t>
    </rPh>
    <rPh sb="16" eb="17">
      <t>カカ</t>
    </rPh>
    <rPh sb="18" eb="20">
      <t>ヒヨウ</t>
    </rPh>
    <phoneticPr fontId="26"/>
  </si>
  <si>
    <t>様式第16号-1-1（別紙10）</t>
    <phoneticPr fontId="26"/>
  </si>
  <si>
    <t>費用明細書（業務委託料Ｅに関する提案単価）</t>
    <rPh sb="0" eb="2">
      <t>ヒヨウ</t>
    </rPh>
    <rPh sb="2" eb="5">
      <t>メイサイショ</t>
    </rPh>
    <rPh sb="6" eb="8">
      <t>ギョウム</t>
    </rPh>
    <rPh sb="8" eb="10">
      <t>イタク</t>
    </rPh>
    <rPh sb="10" eb="11">
      <t>リョウ</t>
    </rPh>
    <rPh sb="13" eb="14">
      <t>カン</t>
    </rPh>
    <rPh sb="16" eb="20">
      <t>テイアンタンカ</t>
    </rPh>
    <phoneticPr fontId="26"/>
  </si>
  <si>
    <t>費用明細書（業務委託料Ｃに関する提案単価）</t>
  </si>
  <si>
    <t>費用明細書（業務委託料Ｃに関する提案単価）</t>
    <rPh sb="0" eb="2">
      <t>ヒヨウ</t>
    </rPh>
    <rPh sb="2" eb="5">
      <t>メイサイショ</t>
    </rPh>
    <rPh sb="6" eb="8">
      <t>ギョウム</t>
    </rPh>
    <rPh sb="8" eb="10">
      <t>イタク</t>
    </rPh>
    <rPh sb="10" eb="11">
      <t>リョウ</t>
    </rPh>
    <rPh sb="13" eb="14">
      <t>カン</t>
    </rPh>
    <rPh sb="16" eb="20">
      <t>テイアンタンカ</t>
    </rPh>
    <phoneticPr fontId="26"/>
  </si>
  <si>
    <t>費用明細書（業務委託料Ａに関する提案単価）</t>
  </si>
  <si>
    <t>費用明細書（業務委託料Ａに関する提案単価）</t>
    <rPh sb="0" eb="2">
      <t>ヒヨウ</t>
    </rPh>
    <rPh sb="2" eb="5">
      <t>メイサイショ</t>
    </rPh>
    <rPh sb="6" eb="8">
      <t>ギョウム</t>
    </rPh>
    <rPh sb="8" eb="10">
      <t>イタク</t>
    </rPh>
    <rPh sb="10" eb="11">
      <t>リョウ</t>
    </rPh>
    <rPh sb="13" eb="14">
      <t>カン</t>
    </rPh>
    <rPh sb="16" eb="20">
      <t>テイアンタンカ</t>
    </rPh>
    <phoneticPr fontId="26"/>
  </si>
  <si>
    <t>費用明細書（主灰運搬費用）</t>
    <rPh sb="0" eb="2">
      <t>ヒヨウ</t>
    </rPh>
    <rPh sb="2" eb="5">
      <t>メイサイショ</t>
    </rPh>
    <rPh sb="6" eb="7">
      <t>シュ</t>
    </rPh>
    <rPh sb="7" eb="8">
      <t>ハイ</t>
    </rPh>
    <rPh sb="8" eb="10">
      <t>ウンパン</t>
    </rPh>
    <rPh sb="10" eb="12">
      <t>ヒヨウ</t>
    </rPh>
    <rPh sb="11" eb="12">
      <t>ヨウ</t>
    </rPh>
    <phoneticPr fontId="26"/>
  </si>
  <si>
    <t>費用明細書（業務委託料Ｆに関する提案単価）</t>
    <rPh sb="0" eb="2">
      <t>ヒヨウ</t>
    </rPh>
    <rPh sb="2" eb="5">
      <t>メイサイショ</t>
    </rPh>
    <rPh sb="6" eb="8">
      <t>ギョウム</t>
    </rPh>
    <rPh sb="8" eb="10">
      <t>イタク</t>
    </rPh>
    <rPh sb="10" eb="11">
      <t>リョウ</t>
    </rPh>
    <rPh sb="13" eb="14">
      <t>カン</t>
    </rPh>
    <rPh sb="16" eb="20">
      <t>テイアンタンカ</t>
    </rPh>
    <phoneticPr fontId="26"/>
  </si>
  <si>
    <t>費用明細書（業務委託料Ｅに関する提案単価）</t>
    <phoneticPr fontId="26"/>
  </si>
  <si>
    <t>費用明細書（主灰運搬費用）</t>
    <rPh sb="6" eb="7">
      <t>シュ</t>
    </rPh>
    <rPh sb="7" eb="8">
      <t>ハイ</t>
    </rPh>
    <rPh sb="8" eb="10">
      <t>ウンパン</t>
    </rPh>
    <rPh sb="10" eb="12">
      <t>ヒヨウ</t>
    </rPh>
    <phoneticPr fontId="26"/>
  </si>
  <si>
    <t>費用明細書（業務委託料Ｆに関する提案単価）</t>
    <phoneticPr fontId="26"/>
  </si>
  <si>
    <t>様式第14号及び様式第14号（別紙3）との整合に留意すること。</t>
    <rPh sb="0" eb="2">
      <t>ヨウシキ</t>
    </rPh>
    <rPh sb="2" eb="3">
      <t>ダイ</t>
    </rPh>
    <rPh sb="5" eb="6">
      <t>ゴウ</t>
    </rPh>
    <rPh sb="6" eb="7">
      <t>オヨ</t>
    </rPh>
    <rPh sb="13" eb="14">
      <t>ゴウ</t>
    </rPh>
    <rPh sb="15" eb="17">
      <t>ベッシ</t>
    </rPh>
    <rPh sb="21" eb="23">
      <t>セイゴウ</t>
    </rPh>
    <rPh sb="24" eb="26">
      <t>リュウイ</t>
    </rPh>
    <phoneticPr fontId="26"/>
  </si>
  <si>
    <t>主灰運搬業務委託契約書(案）に対する質問</t>
    <rPh sb="0" eb="1">
      <t>シュ</t>
    </rPh>
    <rPh sb="1" eb="2">
      <t>ハイ</t>
    </rPh>
    <rPh sb="2" eb="4">
      <t>ウンパン</t>
    </rPh>
    <rPh sb="4" eb="6">
      <t>ギョウム</t>
    </rPh>
    <rPh sb="6" eb="8">
      <t>イタク</t>
    </rPh>
    <rPh sb="8" eb="10">
      <t>ケイヤク</t>
    </rPh>
    <rPh sb="10" eb="11">
      <t>ショ</t>
    </rPh>
    <phoneticPr fontId="26"/>
  </si>
  <si>
    <t>主灰資源化業務委託契約書(案）に対する質問</t>
    <rPh sb="0" eb="1">
      <t>シュ</t>
    </rPh>
    <rPh sb="1" eb="2">
      <t>ハイ</t>
    </rPh>
    <rPh sb="2" eb="5">
      <t>シゲンカ</t>
    </rPh>
    <rPh sb="5" eb="7">
      <t>ギョウム</t>
    </rPh>
    <rPh sb="7" eb="9">
      <t>イタク</t>
    </rPh>
    <rPh sb="9" eb="12">
      <t>ケイヤクショ</t>
    </rPh>
    <phoneticPr fontId="26"/>
  </si>
  <si>
    <t>様式第16号-1-1（別紙11）</t>
    <rPh sb="11" eb="13">
      <t>ベッシ</t>
    </rPh>
    <phoneticPr fontId="26"/>
  </si>
  <si>
    <t>様式第16号-2-1（別紙2）</t>
    <phoneticPr fontId="26"/>
  </si>
  <si>
    <t>様式第16号-2-1（別紙2）</t>
    <rPh sb="11" eb="13">
      <t>ベッシ</t>
    </rPh>
    <phoneticPr fontId="26"/>
  </si>
  <si>
    <t>様式第16号-1-1（別紙10）</t>
    <rPh sb="11" eb="13">
      <t>ベッシ</t>
    </rPh>
    <phoneticPr fontId="26"/>
  </si>
  <si>
    <t>a欄</t>
    <rPh sb="1" eb="2">
      <t>ラン</t>
    </rPh>
    <phoneticPr fontId="26"/>
  </si>
  <si>
    <t>（Excel版）</t>
    <rPh sb="6" eb="7">
      <t>バン</t>
    </rPh>
    <phoneticPr fontId="70"/>
  </si>
  <si>
    <t>要求水準に対する設計仕様書</t>
    <rPh sb="0" eb="2">
      <t>ヨウキュウ</t>
    </rPh>
    <rPh sb="2" eb="4">
      <t>スイジュン</t>
    </rPh>
    <rPh sb="5" eb="6">
      <t>タイ</t>
    </rPh>
    <rPh sb="8" eb="10">
      <t>セッケイ</t>
    </rPh>
    <rPh sb="10" eb="12">
      <t>シヨウ</t>
    </rPh>
    <rPh sb="12" eb="13">
      <t>ショ</t>
    </rPh>
    <phoneticPr fontId="26"/>
  </si>
  <si>
    <t>【後日（第１回質問回答書公表時）配付】</t>
    <rPh sb="4" eb="5">
      <t>ダイ</t>
    </rPh>
    <rPh sb="6" eb="7">
      <t>カイ</t>
    </rPh>
    <rPh sb="7" eb="9">
      <t>シツモン</t>
    </rPh>
    <rPh sb="9" eb="12">
      <t>カイトウショ</t>
    </rPh>
    <rPh sb="12" eb="14">
      <t>コウヒョウ</t>
    </rPh>
    <rPh sb="14" eb="15">
      <t>ジ</t>
    </rPh>
    <phoneticPr fontId="26"/>
  </si>
  <si>
    <t>1号炉</t>
    <phoneticPr fontId="26"/>
  </si>
  <si>
    <t>*</t>
    <phoneticPr fontId="26"/>
  </si>
  <si>
    <t>*</t>
  </si>
  <si>
    <t>2号炉</t>
    <phoneticPr fontId="26"/>
  </si>
  <si>
    <t>2-1　ごみ質の推移</t>
    <rPh sb="6" eb="7">
      <t>シツ</t>
    </rPh>
    <rPh sb="8" eb="10">
      <t>スイイ</t>
    </rPh>
    <phoneticPr fontId="26"/>
  </si>
  <si>
    <t>（kW）</t>
    <phoneticPr fontId="26"/>
  </si>
  <si>
    <t>（％）</t>
    <phoneticPr fontId="26"/>
  </si>
  <si>
    <t>焼却炉またはガス化溶融炉プラント動力</t>
    <rPh sb="0" eb="3">
      <t>ショウキャクロ</t>
    </rPh>
    <rPh sb="8" eb="9">
      <t>カ</t>
    </rPh>
    <rPh sb="9" eb="11">
      <t>ヨウユウ</t>
    </rPh>
    <rPh sb="11" eb="12">
      <t>ロ</t>
    </rPh>
    <rPh sb="16" eb="18">
      <t>ドウリョク</t>
    </rPh>
    <phoneticPr fontId="26"/>
  </si>
  <si>
    <t>①</t>
    <phoneticPr fontId="26"/>
  </si>
  <si>
    <t>②</t>
    <phoneticPr fontId="26"/>
  </si>
  <si>
    <t>③</t>
    <phoneticPr fontId="26"/>
  </si>
  <si>
    <t>④</t>
    <phoneticPr fontId="26"/>
  </si>
  <si>
    <t>⑤</t>
    <phoneticPr fontId="26"/>
  </si>
  <si>
    <t>⑥</t>
    <phoneticPr fontId="26"/>
  </si>
  <si>
    <t>⑦</t>
    <phoneticPr fontId="26"/>
  </si>
  <si>
    <t>焼却炉の稼働炉数</t>
    <rPh sb="0" eb="3">
      <t>ショウキャクロ</t>
    </rPh>
    <rPh sb="4" eb="6">
      <t>カドウ</t>
    </rPh>
    <rPh sb="6" eb="7">
      <t>ロ</t>
    </rPh>
    <rPh sb="7" eb="8">
      <t>スウ</t>
    </rPh>
    <phoneticPr fontId="26"/>
  </si>
  <si>
    <t>kW</t>
    <phoneticPr fontId="26"/>
  </si>
  <si>
    <t>破砕処理
施設</t>
    <rPh sb="0" eb="2">
      <t>ハサイ</t>
    </rPh>
    <rPh sb="2" eb="4">
      <t>ショリ</t>
    </rPh>
    <rPh sb="5" eb="7">
      <t>シセツ</t>
    </rPh>
    <phoneticPr fontId="26"/>
  </si>
  <si>
    <t>稼働</t>
    <rPh sb="0" eb="2">
      <t>カドウ</t>
    </rPh>
    <phoneticPr fontId="26"/>
  </si>
  <si>
    <t>休止</t>
    <rPh sb="0" eb="2">
      <t>キュウシ</t>
    </rPh>
    <phoneticPr fontId="26"/>
  </si>
  <si>
    <t>③</t>
    <phoneticPr fontId="26"/>
  </si>
  <si>
    <t xml:space="preserve">④
</t>
    <phoneticPr fontId="26"/>
  </si>
  <si>
    <t>⑤</t>
    <phoneticPr fontId="26"/>
  </si>
  <si>
    <t>⑥</t>
    <phoneticPr fontId="26"/>
  </si>
  <si>
    <t>⑦</t>
    <phoneticPr fontId="26"/>
  </si>
  <si>
    <t>－</t>
    <phoneticPr fontId="26"/>
  </si>
  <si>
    <t>－</t>
    <phoneticPr fontId="26"/>
  </si>
  <si>
    <t>⑦</t>
    <phoneticPr fontId="26"/>
  </si>
  <si>
    <t>⑥</t>
    <phoneticPr fontId="26"/>
  </si>
  <si>
    <t>⑤</t>
    <phoneticPr fontId="26"/>
  </si>
  <si>
    <t>④</t>
    <phoneticPr fontId="26"/>
  </si>
  <si>
    <t>③</t>
    <phoneticPr fontId="26"/>
  </si>
  <si>
    <t>②</t>
    <phoneticPr fontId="26"/>
  </si>
  <si>
    <t>①</t>
    <phoneticPr fontId="26"/>
  </si>
  <si>
    <t>※平均＝０、標準偏差＝１の標準正規分布と仮定した場合のＺの値</t>
    <rPh sb="1" eb="3">
      <t>ヘイキン</t>
    </rPh>
    <rPh sb="6" eb="8">
      <t>ヒョウジュン</t>
    </rPh>
    <rPh sb="8" eb="10">
      <t>ヘンサ</t>
    </rPh>
    <rPh sb="13" eb="15">
      <t>ヒョウジュン</t>
    </rPh>
    <rPh sb="15" eb="17">
      <t>セイキ</t>
    </rPh>
    <rPh sb="17" eb="19">
      <t>ブンプ</t>
    </rPh>
    <rPh sb="20" eb="22">
      <t>カテイ</t>
    </rPh>
    <rPh sb="24" eb="26">
      <t>バアイ</t>
    </rPh>
    <rPh sb="29" eb="30">
      <t>アタイ</t>
    </rPh>
    <phoneticPr fontId="26"/>
  </si>
  <si>
    <t>様式第14号及び様式第16号-1-1（別紙1）との整合に留意すること。</t>
    <rPh sb="6" eb="7">
      <t>オヨ</t>
    </rPh>
    <rPh sb="19" eb="21">
      <t>ベッシ</t>
    </rPh>
    <rPh sb="25" eb="27">
      <t>セイゴウ</t>
    </rPh>
    <rPh sb="28" eb="30">
      <t>リュウイ</t>
    </rPh>
    <phoneticPr fontId="26"/>
  </si>
  <si>
    <t>ごみ焼却施設搬入ごみ量</t>
    <rPh sb="6" eb="8">
      <t>ハンニュウ</t>
    </rPh>
    <rPh sb="10" eb="11">
      <t>リョウ</t>
    </rPh>
    <phoneticPr fontId="26"/>
  </si>
  <si>
    <t>1-1　ごみ焼却施設稼働日</t>
    <rPh sb="10" eb="13">
      <t>カドウビ</t>
    </rPh>
    <phoneticPr fontId="26"/>
  </si>
  <si>
    <t>　必要に応じ費目を増やして記入すること。</t>
    <rPh sb="1" eb="3">
      <t>ヒツヨウ</t>
    </rPh>
    <rPh sb="4" eb="5">
      <t>オウ</t>
    </rPh>
    <rPh sb="6" eb="8">
      <t>ヒモク</t>
    </rPh>
    <rPh sb="9" eb="10">
      <t>フ</t>
    </rPh>
    <rPh sb="13" eb="15">
      <t>キニュウ</t>
    </rPh>
    <phoneticPr fontId="26"/>
  </si>
  <si>
    <t>豊橋田原ごみ処理施設</t>
    <rPh sb="0" eb="2">
      <t>トヨハシ</t>
    </rPh>
    <rPh sb="2" eb="4">
      <t>タハラ</t>
    </rPh>
    <rPh sb="6" eb="8">
      <t>ショリ</t>
    </rPh>
    <rPh sb="8" eb="10">
      <t>シセツ</t>
    </rPh>
    <phoneticPr fontId="70"/>
  </si>
  <si>
    <t>現地見学会参加申込書</t>
    <phoneticPr fontId="26"/>
  </si>
  <si>
    <t>様式第9号-6</t>
  </si>
  <si>
    <t>様式第9号-7</t>
  </si>
  <si>
    <t>様式第9号-8</t>
  </si>
  <si>
    <t>様式第9号-9</t>
  </si>
  <si>
    <t>入札価格参考資料（豊橋田原ごみ処理施設設計・建設業務に係る対価）</t>
    <rPh sb="9" eb="13">
      <t>トヨハシタハラ</t>
    </rPh>
    <rPh sb="15" eb="19">
      <t>ショリシセツ</t>
    </rPh>
    <rPh sb="19" eb="21">
      <t>セッケイ</t>
    </rPh>
    <rPh sb="22" eb="24">
      <t>ケンセツ</t>
    </rPh>
    <rPh sb="24" eb="26">
      <t>ギョウム</t>
    </rPh>
    <phoneticPr fontId="26"/>
  </si>
  <si>
    <t>様式第15号-1-9</t>
  </si>
  <si>
    <t>様式第15号-1-9</t>
    <phoneticPr fontId="26"/>
  </si>
  <si>
    <t>様式第15号-1-10</t>
    <phoneticPr fontId="26"/>
  </si>
  <si>
    <r>
      <t>様式第15号-</t>
    </r>
    <r>
      <rPr>
        <sz val="10"/>
        <color indexed="8"/>
        <rFont val="ＭＳ Ｐゴシック"/>
        <family val="3"/>
        <charset val="128"/>
      </rPr>
      <t>2</t>
    </r>
    <phoneticPr fontId="26"/>
  </si>
  <si>
    <t>環境負荷を低減する環境にやさしい施設　　※表紙</t>
    <rPh sb="0" eb="2">
      <t>カンキョウ</t>
    </rPh>
    <rPh sb="2" eb="4">
      <t>フカ</t>
    </rPh>
    <rPh sb="5" eb="7">
      <t>テイゲン</t>
    </rPh>
    <rPh sb="9" eb="11">
      <t>カンキョウ</t>
    </rPh>
    <rPh sb="16" eb="18">
      <t>シセツ</t>
    </rPh>
    <phoneticPr fontId="26"/>
  </si>
  <si>
    <r>
      <t>様式第15号-</t>
    </r>
    <r>
      <rPr>
        <sz val="10"/>
        <color indexed="8"/>
        <rFont val="ＭＳ Ｐゴシック"/>
        <family val="3"/>
        <charset val="128"/>
      </rPr>
      <t>2</t>
    </r>
    <r>
      <rPr>
        <sz val="10"/>
        <color indexed="8"/>
        <rFont val="ＭＳ Ｐゴシック"/>
        <family val="3"/>
        <charset val="128"/>
      </rPr>
      <t>-2</t>
    </r>
    <phoneticPr fontId="26"/>
  </si>
  <si>
    <t>エネルギーと資源の有効活用を推進する施設　　※表紙</t>
    <rPh sb="6" eb="8">
      <t>シゲン</t>
    </rPh>
    <rPh sb="9" eb="11">
      <t>ユウコウ</t>
    </rPh>
    <rPh sb="11" eb="13">
      <t>カツヨウ</t>
    </rPh>
    <rPh sb="14" eb="16">
      <t>スイシン</t>
    </rPh>
    <rPh sb="18" eb="20">
      <t>シセツ</t>
    </rPh>
    <rPh sb="23" eb="25">
      <t>ヒョウシ</t>
    </rPh>
    <phoneticPr fontId="26"/>
  </si>
  <si>
    <r>
      <t>様式第15号-3</t>
    </r>
    <r>
      <rPr>
        <sz val="10"/>
        <color indexed="8"/>
        <rFont val="ＭＳ Ｐゴシック"/>
        <family val="3"/>
        <charset val="128"/>
      </rPr>
      <t>-1</t>
    </r>
    <phoneticPr fontId="26"/>
  </si>
  <si>
    <r>
      <t>様式第15号-3</t>
    </r>
    <r>
      <rPr>
        <sz val="10"/>
        <color indexed="8"/>
        <rFont val="ＭＳ Ｐゴシック"/>
        <family val="3"/>
        <charset val="128"/>
      </rPr>
      <t>-1（別紙1）</t>
    </r>
    <rPh sb="11" eb="13">
      <t>ベッシ</t>
    </rPh>
    <phoneticPr fontId="26"/>
  </si>
  <si>
    <r>
      <t>様式第15号-3</t>
    </r>
    <r>
      <rPr>
        <sz val="10"/>
        <color indexed="8"/>
        <rFont val="ＭＳ Ｐゴシック"/>
        <family val="3"/>
        <charset val="128"/>
      </rPr>
      <t>-1（別紙2）</t>
    </r>
    <rPh sb="11" eb="13">
      <t>ベッシ</t>
    </rPh>
    <phoneticPr fontId="26"/>
  </si>
  <si>
    <t>様式第15号-3-3</t>
  </si>
  <si>
    <t>様式第15号-3-4</t>
  </si>
  <si>
    <t>地域に開かれ、親しまれる施設　　※表紙</t>
    <rPh sb="0" eb="2">
      <t>チイキ</t>
    </rPh>
    <rPh sb="3" eb="4">
      <t>ヒラ</t>
    </rPh>
    <rPh sb="7" eb="8">
      <t>シタ</t>
    </rPh>
    <rPh sb="12" eb="14">
      <t>シセツ</t>
    </rPh>
    <phoneticPr fontId="26"/>
  </si>
  <si>
    <t>様式No.</t>
    <rPh sb="0" eb="2">
      <t>ヨウシキ</t>
    </rPh>
    <phoneticPr fontId="26"/>
  </si>
  <si>
    <t>令和　　年　　月　　日</t>
    <rPh sb="0" eb="2">
      <t>レイワ</t>
    </rPh>
    <rPh sb="4" eb="5">
      <t>ネン</t>
    </rPh>
    <rPh sb="7" eb="8">
      <t>ガツ</t>
    </rPh>
    <rPh sb="10" eb="11">
      <t>ニチ</t>
    </rPh>
    <phoneticPr fontId="26"/>
  </si>
  <si>
    <t>入札価格参考資料（豊橋田原ごみ処理施設設計・建設業務に係る対価）</t>
    <rPh sb="0" eb="2">
      <t>ニュウサツ</t>
    </rPh>
    <rPh sb="2" eb="4">
      <t>カカク</t>
    </rPh>
    <rPh sb="4" eb="6">
      <t>サンコウ</t>
    </rPh>
    <rPh sb="6" eb="8">
      <t>シリョウ</t>
    </rPh>
    <rPh sb="9" eb="13">
      <t>トヨハシタハラ</t>
    </rPh>
    <rPh sb="15" eb="19">
      <t>ショリシセツ</t>
    </rPh>
    <rPh sb="19" eb="21">
      <t>セッケイ</t>
    </rPh>
    <rPh sb="22" eb="24">
      <t>ケンセツ</t>
    </rPh>
    <rPh sb="24" eb="26">
      <t>ギョウム</t>
    </rPh>
    <rPh sb="27" eb="28">
      <t>カカ</t>
    </rPh>
    <rPh sb="29" eb="31">
      <t>タイカ</t>
    </rPh>
    <phoneticPr fontId="26"/>
  </si>
  <si>
    <t>リサイクル施設</t>
    <rPh sb="5" eb="7">
      <t>シセツ</t>
    </rPh>
    <phoneticPr fontId="26"/>
  </si>
  <si>
    <t>豊橋田原ごみ処理施設
設計・建設業務に係る対価</t>
    <rPh sb="0" eb="4">
      <t>トヨハシタハラ</t>
    </rPh>
    <rPh sb="6" eb="10">
      <t>ショリシセツ</t>
    </rPh>
    <rPh sb="11" eb="13">
      <t>セッケイ</t>
    </rPh>
    <rPh sb="14" eb="16">
      <t>ケンセツ</t>
    </rPh>
    <rPh sb="16" eb="18">
      <t>ギョウム</t>
    </rPh>
    <rPh sb="19" eb="20">
      <t>カカ</t>
    </rPh>
    <rPh sb="21" eb="23">
      <t>タイカ</t>
    </rPh>
    <phoneticPr fontId="26"/>
  </si>
  <si>
    <t>豊橋田原ごみ処理施設
設計・建設業務に係る対価</t>
    <rPh sb="0" eb="4">
      <t>トヨハシタハラ</t>
    </rPh>
    <rPh sb="6" eb="10">
      <t>ショリシセツ</t>
    </rPh>
    <phoneticPr fontId="26"/>
  </si>
  <si>
    <t>令和4年度</t>
    <rPh sb="0" eb="2">
      <t>レイワ</t>
    </rPh>
    <rPh sb="3" eb="5">
      <t>ネンド</t>
    </rPh>
    <phoneticPr fontId="26"/>
  </si>
  <si>
    <t>令和5年度</t>
    <rPh sb="0" eb="2">
      <t>レイワ</t>
    </rPh>
    <rPh sb="3" eb="5">
      <t>ネンド</t>
    </rPh>
    <phoneticPr fontId="26"/>
  </si>
  <si>
    <t>令和6年度</t>
    <rPh sb="0" eb="2">
      <t>レイワ</t>
    </rPh>
    <rPh sb="3" eb="5">
      <t>ネンド</t>
    </rPh>
    <phoneticPr fontId="26"/>
  </si>
  <si>
    <t>リサイクル施設運営業務委託料Ｄ</t>
    <rPh sb="5" eb="7">
      <t>シセツ</t>
    </rPh>
    <rPh sb="9" eb="11">
      <t>ギョウム</t>
    </rPh>
    <rPh sb="11" eb="14">
      <t>イタクリョウ</t>
    </rPh>
    <phoneticPr fontId="26"/>
  </si>
  <si>
    <t>②リサイクル施設運営業務委託料</t>
    <rPh sb="6" eb="8">
      <t>シセツ</t>
    </rPh>
    <rPh sb="8" eb="10">
      <t>ウンエイ</t>
    </rPh>
    <rPh sb="10" eb="12">
      <t>ギョウム</t>
    </rPh>
    <rPh sb="12" eb="15">
      <t>イタクリョウ</t>
    </rPh>
    <phoneticPr fontId="26"/>
  </si>
  <si>
    <t>主灰等運搬業務委託料Ｅ</t>
    <rPh sb="0" eb="1">
      <t>シュ</t>
    </rPh>
    <rPh sb="1" eb="2">
      <t>ハイ</t>
    </rPh>
    <rPh sb="2" eb="3">
      <t>トウ</t>
    </rPh>
    <rPh sb="3" eb="5">
      <t>ウンパン</t>
    </rPh>
    <rPh sb="5" eb="7">
      <t>ギョウム</t>
    </rPh>
    <rPh sb="7" eb="9">
      <t>イタク</t>
    </rPh>
    <rPh sb="9" eb="10">
      <t>リョウ</t>
    </rPh>
    <phoneticPr fontId="26"/>
  </si>
  <si>
    <t>③主灰等運搬業務委託料</t>
    <rPh sb="1" eb="2">
      <t>シュ</t>
    </rPh>
    <rPh sb="2" eb="3">
      <t>ハイ</t>
    </rPh>
    <rPh sb="3" eb="4">
      <t>トウ</t>
    </rPh>
    <rPh sb="4" eb="6">
      <t>ウンパン</t>
    </rPh>
    <rPh sb="6" eb="8">
      <t>ギョウム</t>
    </rPh>
    <rPh sb="8" eb="11">
      <t>イタクリョウ</t>
    </rPh>
    <phoneticPr fontId="26"/>
  </si>
  <si>
    <t>主灰等資源化業務委託料Ｆ</t>
    <rPh sb="0" eb="1">
      <t>シュ</t>
    </rPh>
    <rPh sb="1" eb="2">
      <t>ハイ</t>
    </rPh>
    <rPh sb="2" eb="3">
      <t>トウ</t>
    </rPh>
    <rPh sb="3" eb="6">
      <t>シゲンカ</t>
    </rPh>
    <phoneticPr fontId="26"/>
  </si>
  <si>
    <t>④主灰等資源化業務委託料</t>
    <rPh sb="1" eb="2">
      <t>シュ</t>
    </rPh>
    <rPh sb="2" eb="3">
      <t>ハイ</t>
    </rPh>
    <rPh sb="3" eb="4">
      <t>トウ</t>
    </rPh>
    <rPh sb="4" eb="7">
      <t>シゲンカ</t>
    </rPh>
    <rPh sb="7" eb="9">
      <t>ギョウム</t>
    </rPh>
    <rPh sb="9" eb="12">
      <t>イタクリョウ</t>
    </rPh>
    <phoneticPr fontId="26"/>
  </si>
  <si>
    <t>豊橋田原ごみ処理施設運営業務等に係る対価( = ① + ② + ③ + ④)</t>
    <rPh sb="0" eb="4">
      <t>トヨハシタハラ</t>
    </rPh>
    <rPh sb="6" eb="10">
      <t>ショリシセツ</t>
    </rPh>
    <rPh sb="12" eb="14">
      <t>ギョウム</t>
    </rPh>
    <rPh sb="14" eb="15">
      <t>トウ</t>
    </rPh>
    <rPh sb="16" eb="17">
      <t>カカ</t>
    </rPh>
    <rPh sb="18" eb="20">
      <t>タイカ</t>
    </rPh>
    <phoneticPr fontId="26"/>
  </si>
  <si>
    <t>リサイクル施設運営業務委託料Ｄ</t>
    <rPh sb="5" eb="7">
      <t>シセツ</t>
    </rPh>
    <rPh sb="9" eb="11">
      <t>ギョウム</t>
    </rPh>
    <rPh sb="11" eb="13">
      <t>イタク</t>
    </rPh>
    <rPh sb="13" eb="14">
      <t>リョウ</t>
    </rPh>
    <phoneticPr fontId="26"/>
  </si>
  <si>
    <t>リサイクル施設運営業務委託料</t>
    <rPh sb="5" eb="7">
      <t>シセツ</t>
    </rPh>
    <rPh sb="7" eb="9">
      <t>ウンエイ</t>
    </rPh>
    <rPh sb="9" eb="11">
      <t>ギョウム</t>
    </rPh>
    <rPh sb="11" eb="14">
      <t>イタクリョウ</t>
    </rPh>
    <phoneticPr fontId="26"/>
  </si>
  <si>
    <t>主灰等運搬業務委託料</t>
    <rPh sb="0" eb="1">
      <t>シュ</t>
    </rPh>
    <rPh sb="1" eb="2">
      <t>ハイ</t>
    </rPh>
    <rPh sb="2" eb="3">
      <t>トウ</t>
    </rPh>
    <rPh sb="3" eb="5">
      <t>ウンパン</t>
    </rPh>
    <rPh sb="5" eb="7">
      <t>ギョウム</t>
    </rPh>
    <rPh sb="7" eb="10">
      <t>イタクリョウ</t>
    </rPh>
    <phoneticPr fontId="26"/>
  </si>
  <si>
    <t>主灰等資源化業務委託料Ｆ</t>
    <rPh sb="0" eb="1">
      <t>シュ</t>
    </rPh>
    <rPh sb="1" eb="2">
      <t>ハイ</t>
    </rPh>
    <rPh sb="2" eb="3">
      <t>トウ</t>
    </rPh>
    <rPh sb="3" eb="6">
      <t>シゲンカ</t>
    </rPh>
    <rPh sb="6" eb="8">
      <t>ギョウム</t>
    </rPh>
    <rPh sb="8" eb="10">
      <t>イタク</t>
    </rPh>
    <rPh sb="10" eb="11">
      <t>リョウ</t>
    </rPh>
    <phoneticPr fontId="26"/>
  </si>
  <si>
    <t>主灰等資源化業務委託料</t>
    <rPh sb="0" eb="1">
      <t>シュ</t>
    </rPh>
    <rPh sb="1" eb="2">
      <t>ハイ</t>
    </rPh>
    <rPh sb="2" eb="3">
      <t>トウ</t>
    </rPh>
    <rPh sb="3" eb="6">
      <t>シゲンカ</t>
    </rPh>
    <rPh sb="6" eb="8">
      <t>ギョウム</t>
    </rPh>
    <rPh sb="8" eb="11">
      <t>イタクリョウ</t>
    </rPh>
    <phoneticPr fontId="26"/>
  </si>
  <si>
    <t>令和7年度</t>
    <rPh sb="0" eb="2">
      <t>レイワ</t>
    </rPh>
    <rPh sb="3" eb="5">
      <t>ネンド</t>
    </rPh>
    <phoneticPr fontId="26"/>
  </si>
  <si>
    <t>令和8年度</t>
    <rPh sb="0" eb="2">
      <t>レイワ</t>
    </rPh>
    <rPh sb="3" eb="5">
      <t>ネンド</t>
    </rPh>
    <phoneticPr fontId="26"/>
  </si>
  <si>
    <t>令和9年度</t>
    <rPh sb="0" eb="2">
      <t>レイワ</t>
    </rPh>
    <rPh sb="3" eb="5">
      <t>ネンド</t>
    </rPh>
    <phoneticPr fontId="26"/>
  </si>
  <si>
    <t>令和10年度</t>
    <rPh sb="0" eb="2">
      <t>レイワ</t>
    </rPh>
    <rPh sb="4" eb="6">
      <t>ネンド</t>
    </rPh>
    <phoneticPr fontId="26"/>
  </si>
  <si>
    <t>令和11年度</t>
    <rPh sb="0" eb="2">
      <t>レイワ</t>
    </rPh>
    <rPh sb="4" eb="6">
      <t>ネンド</t>
    </rPh>
    <phoneticPr fontId="26"/>
  </si>
  <si>
    <t>令和12年度</t>
    <rPh sb="0" eb="2">
      <t>レイワ</t>
    </rPh>
    <rPh sb="4" eb="6">
      <t>ネンド</t>
    </rPh>
    <phoneticPr fontId="26"/>
  </si>
  <si>
    <t>令和13年度</t>
    <rPh sb="0" eb="2">
      <t>レイワ</t>
    </rPh>
    <rPh sb="4" eb="6">
      <t>ネンド</t>
    </rPh>
    <phoneticPr fontId="26"/>
  </si>
  <si>
    <t>令和14年度</t>
    <rPh sb="0" eb="2">
      <t>レイワ</t>
    </rPh>
    <rPh sb="4" eb="6">
      <t>ネンド</t>
    </rPh>
    <phoneticPr fontId="26"/>
  </si>
  <si>
    <t>令和15年度</t>
    <rPh sb="0" eb="2">
      <t>レイワ</t>
    </rPh>
    <rPh sb="4" eb="6">
      <t>ネンド</t>
    </rPh>
    <phoneticPr fontId="26"/>
  </si>
  <si>
    <t>令和16年度</t>
    <rPh sb="0" eb="2">
      <t>レイワ</t>
    </rPh>
    <rPh sb="4" eb="6">
      <t>ネンド</t>
    </rPh>
    <phoneticPr fontId="26"/>
  </si>
  <si>
    <t>令和17年度</t>
    <rPh sb="0" eb="2">
      <t>レイワ</t>
    </rPh>
    <rPh sb="4" eb="6">
      <t>ネンド</t>
    </rPh>
    <phoneticPr fontId="26"/>
  </si>
  <si>
    <t>令和18年度</t>
    <rPh sb="0" eb="2">
      <t>レイワ</t>
    </rPh>
    <rPh sb="4" eb="6">
      <t>ネンド</t>
    </rPh>
    <phoneticPr fontId="26"/>
  </si>
  <si>
    <t>令和19年度</t>
    <rPh sb="0" eb="2">
      <t>レイワ</t>
    </rPh>
    <rPh sb="4" eb="6">
      <t>ネンド</t>
    </rPh>
    <phoneticPr fontId="26"/>
  </si>
  <si>
    <t>令和20年度</t>
    <rPh sb="0" eb="2">
      <t>レイワ</t>
    </rPh>
    <rPh sb="4" eb="6">
      <t>ネンド</t>
    </rPh>
    <phoneticPr fontId="26"/>
  </si>
  <si>
    <t>令和21年度</t>
    <rPh sb="0" eb="2">
      <t>レイワ</t>
    </rPh>
    <rPh sb="4" eb="6">
      <t>ネンド</t>
    </rPh>
    <phoneticPr fontId="26"/>
  </si>
  <si>
    <t>令和22年度</t>
    <rPh sb="0" eb="2">
      <t>レイワ</t>
    </rPh>
    <rPh sb="4" eb="6">
      <t>ネンド</t>
    </rPh>
    <phoneticPr fontId="26"/>
  </si>
  <si>
    <t>令和23年度</t>
    <rPh sb="0" eb="2">
      <t>レイワ</t>
    </rPh>
    <rPh sb="4" eb="6">
      <t>ネンド</t>
    </rPh>
    <phoneticPr fontId="26"/>
  </si>
  <si>
    <t>令和24年度</t>
    <rPh sb="0" eb="2">
      <t>レイワ</t>
    </rPh>
    <rPh sb="4" eb="6">
      <t>ネンド</t>
    </rPh>
    <phoneticPr fontId="26"/>
  </si>
  <si>
    <t>令和25年度</t>
    <rPh sb="0" eb="2">
      <t>レイワ</t>
    </rPh>
    <rPh sb="4" eb="6">
      <t>ネンド</t>
    </rPh>
    <phoneticPr fontId="26"/>
  </si>
  <si>
    <t>令和26年度</t>
    <rPh sb="0" eb="2">
      <t>レイワ</t>
    </rPh>
    <rPh sb="4" eb="6">
      <t>ネンド</t>
    </rPh>
    <phoneticPr fontId="26"/>
  </si>
  <si>
    <t>電力収支及び発電効率</t>
    <rPh sb="0" eb="1">
      <t>デン</t>
    </rPh>
    <rPh sb="1" eb="2">
      <t>チカラ</t>
    </rPh>
    <rPh sb="2" eb="3">
      <t>オサム</t>
    </rPh>
    <rPh sb="3" eb="4">
      <t>ササ</t>
    </rPh>
    <rPh sb="4" eb="5">
      <t>オヨ</t>
    </rPh>
    <rPh sb="6" eb="8">
      <t>ハツデン</t>
    </rPh>
    <rPh sb="8" eb="10">
      <t>コウリツ</t>
    </rPh>
    <phoneticPr fontId="26"/>
  </si>
  <si>
    <t>様式第15号-3-1（別紙1）</t>
    <rPh sb="5" eb="6">
      <t>ゴウ</t>
    </rPh>
    <rPh sb="11" eb="13">
      <t>ベッシ</t>
    </rPh>
    <phoneticPr fontId="26"/>
  </si>
  <si>
    <t>リサイクル施設プラント動力</t>
    <rPh sb="5" eb="7">
      <t>シセツ</t>
    </rPh>
    <rPh sb="11" eb="13">
      <t>ドウリョク</t>
    </rPh>
    <phoneticPr fontId="26"/>
  </si>
  <si>
    <t>リサイクル施設建築動力（照明等含む）</t>
    <rPh sb="5" eb="7">
      <t>シセツ</t>
    </rPh>
    <rPh sb="7" eb="9">
      <t>ケンチク</t>
    </rPh>
    <rPh sb="9" eb="11">
      <t>ドウリョク</t>
    </rPh>
    <rPh sb="12" eb="14">
      <t>ショウメイ</t>
    </rPh>
    <rPh sb="14" eb="15">
      <t>トウ</t>
    </rPh>
    <rPh sb="15" eb="16">
      <t>フク</t>
    </rPh>
    <phoneticPr fontId="26"/>
  </si>
  <si>
    <t>単位：（kW）</t>
    <rPh sb="0" eb="2">
      <t>タンイ</t>
    </rPh>
    <phoneticPr fontId="26"/>
  </si>
  <si>
    <t>1-2　ﾘｻｲｸﾙ施設稼働日</t>
    <rPh sb="9" eb="11">
      <t>シセツ</t>
    </rPh>
    <rPh sb="11" eb="14">
      <t>カドウビ</t>
    </rPh>
    <phoneticPr fontId="26"/>
  </si>
  <si>
    <t>様式第15号-3-1（別紙2）</t>
    <phoneticPr fontId="26"/>
  </si>
  <si>
    <t>リサイクル施設運営業務委託料　計</t>
    <rPh sb="5" eb="7">
      <t>シセツ</t>
    </rPh>
    <rPh sb="9" eb="11">
      <t>ギョウム</t>
    </rPh>
    <rPh sb="11" eb="13">
      <t>イタク</t>
    </rPh>
    <rPh sb="13" eb="14">
      <t>リョウ</t>
    </rPh>
    <rPh sb="15" eb="16">
      <t>ケイ</t>
    </rPh>
    <phoneticPr fontId="26"/>
  </si>
  <si>
    <t>リサイクル施設運営業務委託料Ｃ　計</t>
    <rPh sb="5" eb="7">
      <t>シセツ</t>
    </rPh>
    <rPh sb="7" eb="9">
      <t>ウンエイ</t>
    </rPh>
    <rPh sb="9" eb="11">
      <t>ギョウム</t>
    </rPh>
    <rPh sb="11" eb="13">
      <t>イタク</t>
    </rPh>
    <rPh sb="13" eb="14">
      <t>リョウ</t>
    </rPh>
    <rPh sb="16" eb="17">
      <t>ケイ</t>
    </rPh>
    <phoneticPr fontId="26"/>
  </si>
  <si>
    <t>■リサイクル施設</t>
    <rPh sb="6" eb="8">
      <t>シセツ</t>
    </rPh>
    <phoneticPr fontId="26"/>
  </si>
  <si>
    <t>リサイクル施設運営業務委託料Ｄ（固定費用）</t>
    <rPh sb="5" eb="7">
      <t>シセツ</t>
    </rPh>
    <rPh sb="7" eb="9">
      <t>ウンエイ</t>
    </rPh>
    <rPh sb="9" eb="11">
      <t>ギョウム</t>
    </rPh>
    <rPh sb="11" eb="13">
      <t>イタク</t>
    </rPh>
    <rPh sb="13" eb="14">
      <t>リョウ</t>
    </rPh>
    <rPh sb="16" eb="18">
      <t>コテイ</t>
    </rPh>
    <rPh sb="18" eb="20">
      <t>ヒヨウ</t>
    </rPh>
    <phoneticPr fontId="26"/>
  </si>
  <si>
    <t>１．主灰等運搬費用</t>
    <rPh sb="2" eb="3">
      <t>シュ</t>
    </rPh>
    <rPh sb="3" eb="4">
      <t>ハイ</t>
    </rPh>
    <rPh sb="4" eb="5">
      <t>トウ</t>
    </rPh>
    <rPh sb="5" eb="7">
      <t>ウンパン</t>
    </rPh>
    <rPh sb="7" eb="9">
      <t>ヒヨウ</t>
    </rPh>
    <phoneticPr fontId="26"/>
  </si>
  <si>
    <t>主灰等運搬業務</t>
    <rPh sb="0" eb="1">
      <t>シュ</t>
    </rPh>
    <rPh sb="1" eb="2">
      <t>ハイ</t>
    </rPh>
    <rPh sb="2" eb="3">
      <t>トウ</t>
    </rPh>
    <rPh sb="3" eb="5">
      <t>ウンパン</t>
    </rPh>
    <rPh sb="5" eb="7">
      <t>ギョウム</t>
    </rPh>
    <phoneticPr fontId="26"/>
  </si>
  <si>
    <t>主灰等運搬業務委託料Ｅ　計</t>
    <rPh sb="0" eb="1">
      <t>シュ</t>
    </rPh>
    <rPh sb="1" eb="2">
      <t>ハイ</t>
    </rPh>
    <rPh sb="2" eb="3">
      <t>トウ</t>
    </rPh>
    <rPh sb="3" eb="5">
      <t>ウンパン</t>
    </rPh>
    <rPh sb="5" eb="7">
      <t>ギョウム</t>
    </rPh>
    <rPh sb="7" eb="9">
      <t>イタク</t>
    </rPh>
    <rPh sb="9" eb="10">
      <t>リョウ</t>
    </rPh>
    <rPh sb="12" eb="13">
      <t>ケイ</t>
    </rPh>
    <phoneticPr fontId="26"/>
  </si>
  <si>
    <t>２．主灰等搬出量</t>
    <rPh sb="2" eb="3">
      <t>シュ</t>
    </rPh>
    <rPh sb="3" eb="4">
      <t>ハイ</t>
    </rPh>
    <rPh sb="4" eb="5">
      <t>トウ</t>
    </rPh>
    <rPh sb="5" eb="7">
      <t>ハンシュツ</t>
    </rPh>
    <rPh sb="7" eb="8">
      <t>リョウ</t>
    </rPh>
    <phoneticPr fontId="8"/>
  </si>
  <si>
    <t>１．主灰等資源化費用</t>
    <rPh sb="2" eb="3">
      <t>シュ</t>
    </rPh>
    <rPh sb="3" eb="4">
      <t>ハイ</t>
    </rPh>
    <rPh sb="4" eb="5">
      <t>トウ</t>
    </rPh>
    <rPh sb="5" eb="8">
      <t>シゲンカ</t>
    </rPh>
    <rPh sb="8" eb="10">
      <t>ヒヨウ</t>
    </rPh>
    <phoneticPr fontId="26"/>
  </si>
  <si>
    <t>主灰等資源化</t>
    <rPh sb="0" eb="1">
      <t>シュ</t>
    </rPh>
    <rPh sb="1" eb="2">
      <t>ハイ</t>
    </rPh>
    <rPh sb="2" eb="3">
      <t>トウ</t>
    </rPh>
    <rPh sb="3" eb="6">
      <t>シゲンカ</t>
    </rPh>
    <phoneticPr fontId="26"/>
  </si>
  <si>
    <t>主灰等資源化業務委託料Ｆ　計</t>
    <rPh sb="0" eb="1">
      <t>シュ</t>
    </rPh>
    <rPh sb="1" eb="2">
      <t>ハイ</t>
    </rPh>
    <rPh sb="2" eb="3">
      <t>トウ</t>
    </rPh>
    <rPh sb="3" eb="6">
      <t>シゲンカ</t>
    </rPh>
    <rPh sb="6" eb="8">
      <t>ギョウム</t>
    </rPh>
    <rPh sb="8" eb="11">
      <t>イタクリョウ</t>
    </rPh>
    <rPh sb="13" eb="14">
      <t>ケイ</t>
    </rPh>
    <phoneticPr fontId="26"/>
  </si>
  <si>
    <t>ごみ焼却
施設
（炉）</t>
    <rPh sb="9" eb="10">
      <t>ロ</t>
    </rPh>
    <phoneticPr fontId="26"/>
  </si>
  <si>
    <t>*01</t>
    <phoneticPr fontId="26"/>
  </si>
  <si>
    <t>*00</t>
    <phoneticPr fontId="26"/>
  </si>
  <si>
    <t>①-④</t>
    <phoneticPr fontId="26"/>
  </si>
  <si>
    <t>÷3</t>
    <phoneticPr fontId="26"/>
  </si>
  <si>
    <t>④-⑦</t>
    <phoneticPr fontId="26"/>
  </si>
  <si>
    <t>÷3</t>
    <phoneticPr fontId="26"/>
  </si>
  <si>
    <t>⑦⑥間</t>
    <rPh sb="2" eb="3">
      <t>カン</t>
    </rPh>
    <phoneticPr fontId="26"/>
  </si>
  <si>
    <t>⑥⑤間</t>
    <rPh sb="2" eb="3">
      <t>カン</t>
    </rPh>
    <phoneticPr fontId="26"/>
  </si>
  <si>
    <t>⑤④間</t>
    <rPh sb="2" eb="3">
      <t>カン</t>
    </rPh>
    <phoneticPr fontId="26"/>
  </si>
  <si>
    <t>④③間</t>
    <rPh sb="2" eb="3">
      <t>カン</t>
    </rPh>
    <phoneticPr fontId="26"/>
  </si>
  <si>
    <t>③②間</t>
    <rPh sb="2" eb="3">
      <t>カン</t>
    </rPh>
    <phoneticPr fontId="26"/>
  </si>
  <si>
    <t>②①間</t>
    <rPh sb="2" eb="3">
      <t>カン</t>
    </rPh>
    <phoneticPr fontId="26"/>
  </si>
  <si>
    <t>ごみ質No.</t>
    <rPh sb="2" eb="3">
      <t>シツ</t>
    </rPh>
    <phoneticPr fontId="26"/>
  </si>
  <si>
    <t>「豊橋田原ごみ処理施設整備・運営事業」の入札説明書等に関して、以下の質問がありますので提出します。</t>
    <rPh sb="1" eb="5">
      <t>トヨハシタハラ</t>
    </rPh>
    <rPh sb="7" eb="11">
      <t>ショリシセツ</t>
    </rPh>
    <rPh sb="20" eb="26">
      <t>ニュウサツセツメイショナド</t>
    </rPh>
    <rPh sb="27" eb="28">
      <t>カン</t>
    </rPh>
    <rPh sb="31" eb="33">
      <t>イカ</t>
    </rPh>
    <rPh sb="34" eb="36">
      <t>シツモン</t>
    </rPh>
    <rPh sb="43" eb="45">
      <t>テイシュツ</t>
    </rPh>
    <phoneticPr fontId="26"/>
  </si>
  <si>
    <t>質問は、本様式１行につき１問とし、簡潔にまとめて記載すること。</t>
  </si>
  <si>
    <t>質問数に応じて行数を増やし、「No.」の欄に通し番号を記入すること。</t>
  </si>
  <si>
    <t>1～10まで1つのエクセルファイルで作成し、シートを分けること。</t>
  </si>
  <si>
    <t>「豊橋田原ごみ処理施設整備・運営事業」の入札説明書等に関して、対話での確認を希望する事項について、下記のとおり提出します。</t>
    <rPh sb="1" eb="5">
      <t>トヨハシタハラ</t>
    </rPh>
    <rPh sb="7" eb="11">
      <t>ショリシセツ</t>
    </rPh>
    <rPh sb="20" eb="26">
      <t>ニュウサツセツメイショナド</t>
    </rPh>
    <rPh sb="27" eb="28">
      <t>カン</t>
    </rPh>
    <rPh sb="31" eb="33">
      <t>タイワ</t>
    </rPh>
    <rPh sb="35" eb="37">
      <t>カクニン</t>
    </rPh>
    <rPh sb="38" eb="40">
      <t>キボウ</t>
    </rPh>
    <rPh sb="42" eb="44">
      <t>ジコウ</t>
    </rPh>
    <rPh sb="49" eb="51">
      <t>カキ</t>
    </rPh>
    <rPh sb="55" eb="57">
      <t>テイシュツ</t>
    </rPh>
    <phoneticPr fontId="26"/>
  </si>
  <si>
    <t>確認事項は、本様式１行につき１問とし、簡潔にまとめて記載すること。</t>
    <rPh sb="0" eb="2">
      <t>カクニン</t>
    </rPh>
    <rPh sb="2" eb="4">
      <t>ジコウ</t>
    </rPh>
    <phoneticPr fontId="26"/>
  </si>
  <si>
    <t>確認事項数に応じて行数を増やし、対面的対話において取り上げたい優先順位の高いものから確認事項の上位に記述し、「No.」の欄に通し番号を記入すること。</t>
    <rPh sb="0" eb="2">
      <t>カクニン</t>
    </rPh>
    <rPh sb="2" eb="4">
      <t>ジコウ</t>
    </rPh>
    <rPh sb="16" eb="19">
      <t>タイメンテキ</t>
    </rPh>
    <rPh sb="19" eb="21">
      <t>タイワ</t>
    </rPh>
    <rPh sb="25" eb="26">
      <t>ト</t>
    </rPh>
    <rPh sb="27" eb="28">
      <t>ア</t>
    </rPh>
    <rPh sb="31" eb="33">
      <t>ユウセン</t>
    </rPh>
    <rPh sb="33" eb="35">
      <t>ジュンイ</t>
    </rPh>
    <rPh sb="36" eb="37">
      <t>タカ</t>
    </rPh>
    <rPh sb="42" eb="44">
      <t>カクニン</t>
    </rPh>
    <rPh sb="44" eb="46">
      <t>ジコウ</t>
    </rPh>
    <rPh sb="47" eb="49">
      <t>ジョウイ</t>
    </rPh>
    <rPh sb="50" eb="52">
      <t>キジュツ</t>
    </rPh>
    <phoneticPr fontId="26"/>
  </si>
  <si>
    <t>「項目名」欄には、項目名のついている項目で最下位のものの名称を記入すること。</t>
    <rPh sb="1" eb="3">
      <t>コウモク</t>
    </rPh>
    <rPh sb="3" eb="4">
      <t>メイ</t>
    </rPh>
    <rPh sb="5" eb="6">
      <t>ラン</t>
    </rPh>
    <rPh sb="9" eb="11">
      <t>コウモク</t>
    </rPh>
    <rPh sb="11" eb="12">
      <t>メイ</t>
    </rPh>
    <rPh sb="18" eb="20">
      <t>コウモク</t>
    </rPh>
    <rPh sb="21" eb="24">
      <t>サイカイ</t>
    </rPh>
    <rPh sb="28" eb="30">
      <t>メイショウ</t>
    </rPh>
    <rPh sb="31" eb="33">
      <t>キニュウ</t>
    </rPh>
    <phoneticPr fontId="26"/>
  </si>
  <si>
    <t>網掛け部（黄色）に、該当する金額を記入すること。その他のセルを変更しないこと。</t>
    <rPh sb="0" eb="2">
      <t>アミカ</t>
    </rPh>
    <rPh sb="3" eb="4">
      <t>ブ</t>
    </rPh>
    <rPh sb="5" eb="7">
      <t>キイロ</t>
    </rPh>
    <rPh sb="10" eb="12">
      <t>ガイトウ</t>
    </rPh>
    <rPh sb="14" eb="16">
      <t>キンガク</t>
    </rPh>
    <rPh sb="17" eb="19">
      <t>キニュウ</t>
    </rPh>
    <rPh sb="26" eb="27">
      <t>タ</t>
    </rPh>
    <rPh sb="31" eb="33">
      <t>ヘンコウ</t>
    </rPh>
    <phoneticPr fontId="26"/>
  </si>
  <si>
    <t>入札書の提出と同時に、入札書と別に封印して提出すること。</t>
    <rPh sb="0" eb="2">
      <t>ニュウサツ</t>
    </rPh>
    <rPh sb="2" eb="3">
      <t>ショ</t>
    </rPh>
    <rPh sb="4" eb="6">
      <t>テイシュツ</t>
    </rPh>
    <rPh sb="7" eb="9">
      <t>ドウジ</t>
    </rPh>
    <rPh sb="11" eb="13">
      <t>ニュウサツ</t>
    </rPh>
    <rPh sb="13" eb="14">
      <t>ショ</t>
    </rPh>
    <rPh sb="15" eb="16">
      <t>ベツ</t>
    </rPh>
    <rPh sb="17" eb="19">
      <t>フウイン</t>
    </rPh>
    <rPh sb="21" eb="23">
      <t>テイシュツ</t>
    </rPh>
    <phoneticPr fontId="26"/>
  </si>
  <si>
    <t>網掛け部（黄色）に、該当する金額を記入すること。その他のセルは変更しないこと。</t>
    <rPh sb="0" eb="2">
      <t>アミカ</t>
    </rPh>
    <rPh sb="3" eb="4">
      <t>ブ</t>
    </rPh>
    <rPh sb="5" eb="7">
      <t>キイロ</t>
    </rPh>
    <rPh sb="10" eb="12">
      <t>ガイトウ</t>
    </rPh>
    <rPh sb="14" eb="16">
      <t>キンガク</t>
    </rPh>
    <rPh sb="17" eb="19">
      <t>キニュウ</t>
    </rPh>
    <rPh sb="26" eb="27">
      <t>タ</t>
    </rPh>
    <rPh sb="31" eb="33">
      <t>ヘンコウ</t>
    </rPh>
    <phoneticPr fontId="26"/>
  </si>
  <si>
    <t>提案単価は円単位とし、その端数は切り捨てとすること。</t>
    <rPh sb="0" eb="2">
      <t>テイアン</t>
    </rPh>
    <rPh sb="5" eb="6">
      <t>エン</t>
    </rPh>
    <rPh sb="16" eb="17">
      <t>キ</t>
    </rPh>
    <rPh sb="18" eb="19">
      <t>ス</t>
    </rPh>
    <phoneticPr fontId="26"/>
  </si>
  <si>
    <t>様式第14号、様式第14号（別紙3）、様式第16号-1-1(別紙1～11)との整合に留意すること。</t>
  </si>
  <si>
    <t>様式第14号、様式第14号（別紙1及び別紙2）、様式第16号-1-1（別紙1～11)との整合に留意すること。</t>
  </si>
  <si>
    <t>※：兼務等がある場合には、明確に記載すること。</t>
    <rPh sb="2" eb="4">
      <t>ケンム</t>
    </rPh>
    <rPh sb="4" eb="5">
      <t>トウ</t>
    </rPh>
    <rPh sb="8" eb="10">
      <t>バアイ</t>
    </rPh>
    <rPh sb="13" eb="15">
      <t>メイカク</t>
    </rPh>
    <rPh sb="16" eb="18">
      <t>キサイ</t>
    </rPh>
    <phoneticPr fontId="26"/>
  </si>
  <si>
    <t>プラットホームで除去後、○○にてスクラップ類として保管。市にて民間資源化。</t>
    <rPh sb="8" eb="10">
      <t>ジョキョ</t>
    </rPh>
    <rPh sb="10" eb="11">
      <t>ゴ</t>
    </rPh>
    <phoneticPr fontId="26"/>
  </si>
  <si>
    <t>プラットホームで除去後、重機で粗破砕。切断機にて処理。</t>
    <rPh sb="8" eb="10">
      <t>ジョキョ</t>
    </rPh>
    <rPh sb="10" eb="11">
      <t>ゴ</t>
    </rPh>
    <rPh sb="12" eb="14">
      <t>ジュウキ</t>
    </rPh>
    <rPh sb="15" eb="16">
      <t>ソ</t>
    </rPh>
    <rPh sb="16" eb="18">
      <t>ハサイ</t>
    </rPh>
    <rPh sb="19" eb="22">
      <t>セツダンキ</t>
    </rPh>
    <rPh sb="24" eb="26">
      <t>ショリ</t>
    </rPh>
    <phoneticPr fontId="26"/>
  </si>
  <si>
    <t>プラットホーム除去後、○○にて最終処分物として保管。市にて最終処分。</t>
    <rPh sb="7" eb="9">
      <t>ジョキョ</t>
    </rPh>
    <rPh sb="9" eb="10">
      <t>ゴ</t>
    </rPh>
    <rPh sb="15" eb="17">
      <t>サイシュウ</t>
    </rPh>
    <rPh sb="17" eb="19">
      <t>ショブン</t>
    </rPh>
    <rPh sb="19" eb="20">
      <t>ブツ</t>
    </rPh>
    <rPh sb="29" eb="31">
      <t>サイシュウ</t>
    </rPh>
    <rPh sb="31" eb="33">
      <t>ショブン</t>
    </rPh>
    <phoneticPr fontId="26"/>
  </si>
  <si>
    <t>注1：処理不適物を列挙し、本件施設で資源化するための対応方法を記載すること。</t>
    <rPh sb="0" eb="1">
      <t>チュウ</t>
    </rPh>
    <rPh sb="3" eb="5">
      <t>ショリ</t>
    </rPh>
    <rPh sb="5" eb="7">
      <t>フテキ</t>
    </rPh>
    <rPh sb="7" eb="8">
      <t>ブツ</t>
    </rPh>
    <rPh sb="9" eb="11">
      <t>レッキョ</t>
    </rPh>
    <rPh sb="13" eb="14">
      <t>ホン</t>
    </rPh>
    <rPh sb="14" eb="15">
      <t>ケン</t>
    </rPh>
    <rPh sb="15" eb="17">
      <t>シセツ</t>
    </rPh>
    <rPh sb="18" eb="20">
      <t>シゲン</t>
    </rPh>
    <rPh sb="20" eb="21">
      <t>カ</t>
    </rPh>
    <rPh sb="26" eb="28">
      <t>タイオウ</t>
    </rPh>
    <rPh sb="28" eb="30">
      <t>ホウホウ</t>
    </rPh>
    <rPh sb="31" eb="33">
      <t>キサイ</t>
    </rPh>
    <phoneticPr fontId="26"/>
  </si>
  <si>
    <t>適宜、項目を追加または細分化すること。なお、項目の削除は不可とする。</t>
    <rPh sb="0" eb="2">
      <t>テキギ</t>
    </rPh>
    <rPh sb="3" eb="5">
      <t>コウモク</t>
    </rPh>
    <rPh sb="6" eb="8">
      <t>ツイカ</t>
    </rPh>
    <rPh sb="11" eb="14">
      <t>サイブンカ</t>
    </rPh>
    <rPh sb="22" eb="24">
      <t>コウモク</t>
    </rPh>
    <rPh sb="25" eb="27">
      <t>サクジョ</t>
    </rPh>
    <rPh sb="28" eb="30">
      <t>フカ</t>
    </rPh>
    <phoneticPr fontId="26"/>
  </si>
  <si>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6"/>
  </si>
  <si>
    <t>CD-Rに保存して提出するデータは、Microsoft Excel（バージョンは2010以降）で、必ず計算式等を残したファイル（本様式以外のシートに計算式がリンクする場合には、当該シートも含む。）とするよう留意すること。</t>
  </si>
  <si>
    <t>様式第14号（別紙2及び別紙3）、様式第15号-1-9（別紙1）、様式第16号-1-1(別紙2～11)との整合に留意すること。</t>
    <rPh sb="7" eb="9">
      <t>ベッシ</t>
    </rPh>
    <rPh sb="10" eb="11">
      <t>オヨ</t>
    </rPh>
    <rPh sb="12" eb="14">
      <t>ベッシ</t>
    </rPh>
    <rPh sb="28" eb="30">
      <t>ベッシ</t>
    </rPh>
    <rPh sb="44" eb="46">
      <t>ベッシ</t>
    </rPh>
    <rPh sb="53" eb="55">
      <t>セイゴウ</t>
    </rPh>
    <rPh sb="56" eb="58">
      <t>リュウイ</t>
    </rPh>
    <phoneticPr fontId="26"/>
  </si>
  <si>
    <t>　提案単価は円単位とし、その端数は切り捨てとする。</t>
  </si>
  <si>
    <t>　消費税及び地方消費税は含めず記載すること。また、物価上昇は考慮しないこと。</t>
    <rPh sb="1" eb="4">
      <t>ショウヒゼイ</t>
    </rPh>
    <rPh sb="4" eb="5">
      <t>オヨ</t>
    </rPh>
    <rPh sb="6" eb="8">
      <t>チホウ</t>
    </rPh>
    <rPh sb="8" eb="11">
      <t>ショウヒゼイ</t>
    </rPh>
    <rPh sb="12" eb="13">
      <t>フク</t>
    </rPh>
    <rPh sb="15" eb="17">
      <t>キサイ</t>
    </rPh>
    <rPh sb="25" eb="27">
      <t>ブッカ</t>
    </rPh>
    <rPh sb="27" eb="29">
      <t>ジョウショウ</t>
    </rPh>
    <rPh sb="30" eb="32">
      <t>コウリョ</t>
    </rPh>
    <phoneticPr fontId="26"/>
  </si>
  <si>
    <t>　内容・算定根拠は可能な範囲で具体的に記載すること。なお、別紙を用いて説明する場合、様式は任意とする。</t>
    <rPh sb="1" eb="3">
      <t>ナイヨウ</t>
    </rPh>
    <rPh sb="4" eb="6">
      <t>サンテイ</t>
    </rPh>
    <rPh sb="6" eb="8">
      <t>コンキョ</t>
    </rPh>
    <rPh sb="9" eb="11">
      <t>カノウ</t>
    </rPh>
    <rPh sb="12" eb="14">
      <t>ハンイ</t>
    </rPh>
    <rPh sb="15" eb="18">
      <t>グタイテキ</t>
    </rPh>
    <rPh sb="19" eb="21">
      <t>キサイ</t>
    </rPh>
    <rPh sb="29" eb="31">
      <t>ベッシ</t>
    </rPh>
    <rPh sb="32" eb="33">
      <t>モチ</t>
    </rPh>
    <rPh sb="35" eb="37">
      <t>セツメイ</t>
    </rPh>
    <rPh sb="39" eb="41">
      <t>バアイ</t>
    </rPh>
    <rPh sb="42" eb="44">
      <t>ヨウシキ</t>
    </rPh>
    <rPh sb="45" eb="47">
      <t>ニンイ</t>
    </rPh>
    <phoneticPr fontId="26"/>
  </si>
  <si>
    <t>　様式第14号、様式第16号-1-1（別紙1及び別紙5）との整合に留意すること。</t>
    <rPh sb="19" eb="21">
      <t>ベッシ</t>
    </rPh>
    <rPh sb="22" eb="23">
      <t>オヨ</t>
    </rPh>
    <rPh sb="24" eb="26">
      <t>ベッシ</t>
    </rPh>
    <rPh sb="30" eb="32">
      <t>セイゴウ</t>
    </rPh>
    <rPh sb="33" eb="35">
      <t>リュウイ</t>
    </rPh>
    <phoneticPr fontId="26"/>
  </si>
  <si>
    <t>提案単価は円単位とし、その端数は切り捨てとする。</t>
  </si>
  <si>
    <t>内容・算定根拠は可能な範囲で具体的に記載すること。なお、別紙を用いて説明する場合、様式は任意とする。</t>
    <rPh sb="0" eb="2">
      <t>ナイヨウ</t>
    </rPh>
    <rPh sb="3" eb="5">
      <t>サンテイ</t>
    </rPh>
    <rPh sb="5" eb="7">
      <t>コンキョ</t>
    </rPh>
    <rPh sb="8" eb="10">
      <t>カノウ</t>
    </rPh>
    <rPh sb="11" eb="13">
      <t>ハンイ</t>
    </rPh>
    <rPh sb="14" eb="17">
      <t>グタイテキ</t>
    </rPh>
    <rPh sb="18" eb="20">
      <t>キサイ</t>
    </rPh>
    <rPh sb="28" eb="30">
      <t>ベッシ</t>
    </rPh>
    <rPh sb="31" eb="32">
      <t>モチ</t>
    </rPh>
    <rPh sb="34" eb="36">
      <t>セツメイ</t>
    </rPh>
    <rPh sb="38" eb="40">
      <t>バアイ</t>
    </rPh>
    <rPh sb="41" eb="43">
      <t>ヨウシキ</t>
    </rPh>
    <rPh sb="44" eb="46">
      <t>ニンイ</t>
    </rPh>
    <phoneticPr fontId="26"/>
  </si>
  <si>
    <t>様式第14号、様式第16号-1-1（別紙1）、様式第16号-1-1（別紙5）との整合に留意すること。</t>
    <rPh sb="5" eb="6">
      <t>ゴウ</t>
    </rPh>
    <rPh sb="7" eb="9">
      <t>ヨウシキ</t>
    </rPh>
    <rPh sb="9" eb="10">
      <t>ダイ</t>
    </rPh>
    <rPh sb="12" eb="13">
      <t>ゴウ</t>
    </rPh>
    <rPh sb="18" eb="20">
      <t>ベッシ</t>
    </rPh>
    <rPh sb="23" eb="25">
      <t>ヨウシキ</t>
    </rPh>
    <rPh sb="25" eb="26">
      <t>ダイ</t>
    </rPh>
    <rPh sb="28" eb="29">
      <t>ゴウ</t>
    </rPh>
    <rPh sb="34" eb="36">
      <t>ベッシ</t>
    </rPh>
    <rPh sb="40" eb="42">
      <t>セイゴウ</t>
    </rPh>
    <rPh sb="43" eb="45">
      <t>リュウイ</t>
    </rPh>
    <phoneticPr fontId="26"/>
  </si>
  <si>
    <t>網掛け部（黄色）に、該当する金額を記入すること。</t>
    <rPh sb="0" eb="2">
      <t>アミカ</t>
    </rPh>
    <rPh sb="3" eb="4">
      <t>ブ</t>
    </rPh>
    <rPh sb="5" eb="7">
      <t>キイロ</t>
    </rPh>
    <rPh sb="10" eb="12">
      <t>ガイトウ</t>
    </rPh>
    <rPh sb="14" eb="16">
      <t>キンガク</t>
    </rPh>
    <rPh sb="17" eb="19">
      <t>キニュウ</t>
    </rPh>
    <phoneticPr fontId="26"/>
  </si>
  <si>
    <t>様式第14号、様式第16号-1-1（別紙1）、様式第16号-1-1（別紙4）との整合に留意すること。</t>
    <rPh sb="18" eb="20">
      <t>ベッシ</t>
    </rPh>
    <rPh sb="40" eb="42">
      <t>セイゴウ</t>
    </rPh>
    <rPh sb="43" eb="45">
      <t>リュウイ</t>
    </rPh>
    <phoneticPr fontId="26"/>
  </si>
  <si>
    <t>※その他については、合理的な説明を付すこと。</t>
  </si>
  <si>
    <t>様式第14号、様式第16号-1-1（別紙1）との整合に留意すること。</t>
    <rPh sb="18" eb="20">
      <t>ベッシ</t>
    </rPh>
    <rPh sb="24" eb="26">
      <t>セイゴウ</t>
    </rPh>
    <rPh sb="27" eb="29">
      <t>リュウイ</t>
    </rPh>
    <phoneticPr fontId="26"/>
  </si>
  <si>
    <t>人件費については、様式第15号-1-9（別紙1）との整合に留意すること。</t>
    <rPh sb="0" eb="3">
      <t>ジンケンヒ</t>
    </rPh>
    <rPh sb="20" eb="22">
      <t>ベッシ</t>
    </rPh>
    <rPh sb="26" eb="28">
      <t>セイゴウ</t>
    </rPh>
    <rPh sb="29" eb="31">
      <t>リュウイ</t>
    </rPh>
    <phoneticPr fontId="26"/>
  </si>
  <si>
    <t>様式第14号、様式第14号（別紙2及び別紙3）別紙様式第16号-1-1（別紙1及び別紙8）との整合に留意すること。</t>
    <rPh sb="7" eb="9">
      <t>ヨウシキ</t>
    </rPh>
    <rPh sb="9" eb="10">
      <t>ダイ</t>
    </rPh>
    <rPh sb="12" eb="13">
      <t>ゴウ</t>
    </rPh>
    <rPh sb="14" eb="16">
      <t>ベッシ</t>
    </rPh>
    <rPh sb="17" eb="18">
      <t>オヨ</t>
    </rPh>
    <rPh sb="19" eb="21">
      <t>ベッシ</t>
    </rPh>
    <rPh sb="23" eb="25">
      <t>ベッシ</t>
    </rPh>
    <rPh sb="36" eb="38">
      <t>ベッシ</t>
    </rPh>
    <rPh sb="39" eb="40">
      <t>オヨ</t>
    </rPh>
    <rPh sb="41" eb="43">
      <t>ベッシ</t>
    </rPh>
    <rPh sb="47" eb="49">
      <t>セイゴウ</t>
    </rPh>
    <rPh sb="50" eb="52">
      <t>リュウイ</t>
    </rPh>
    <phoneticPr fontId="26"/>
  </si>
  <si>
    <t>当該業務を複数の企業で実施する場合には、必要により、適宜、記入欄を追加すること。</t>
    <rPh sb="0" eb="2">
      <t>トウガイ</t>
    </rPh>
    <rPh sb="2" eb="4">
      <t>ギョウム</t>
    </rPh>
    <rPh sb="5" eb="7">
      <t>フクスウ</t>
    </rPh>
    <rPh sb="8" eb="10">
      <t>キギョウ</t>
    </rPh>
    <rPh sb="11" eb="13">
      <t>ジッシ</t>
    </rPh>
    <rPh sb="15" eb="17">
      <t>バアイ</t>
    </rPh>
    <rPh sb="20" eb="22">
      <t>ヒツヨウ</t>
    </rPh>
    <rPh sb="26" eb="28">
      <t>テキギ</t>
    </rPh>
    <rPh sb="29" eb="31">
      <t>キニュウ</t>
    </rPh>
    <rPh sb="31" eb="32">
      <t>ラン</t>
    </rPh>
    <rPh sb="33" eb="35">
      <t>ツイカ</t>
    </rPh>
    <phoneticPr fontId="26"/>
  </si>
  <si>
    <t>搬出量は、入札参加者の提案により設定するものとする。</t>
    <rPh sb="0" eb="2">
      <t>ハンシュツ</t>
    </rPh>
    <rPh sb="2" eb="3">
      <t>リョウ</t>
    </rPh>
    <rPh sb="5" eb="7">
      <t>ニュウサツ</t>
    </rPh>
    <rPh sb="7" eb="9">
      <t>サンカ</t>
    </rPh>
    <rPh sb="9" eb="10">
      <t>シャ</t>
    </rPh>
    <rPh sb="11" eb="13">
      <t>テイアン</t>
    </rPh>
    <rPh sb="16" eb="18">
      <t>セッテイ</t>
    </rPh>
    <phoneticPr fontId="8"/>
  </si>
  <si>
    <t>様式第14号、様式第14号（別紙2及び別紙3）、別紙様式第16号-1-1（別紙1及び別紙10）との整合に留意すること。</t>
  </si>
  <si>
    <t>副本は、出資者名を記入しないこと。</t>
    <rPh sb="0" eb="2">
      <t>フクホン</t>
    </rPh>
    <rPh sb="4" eb="6">
      <t>シュッシ</t>
    </rPh>
    <rPh sb="6" eb="7">
      <t>シャ</t>
    </rPh>
    <rPh sb="7" eb="8">
      <t>メイ</t>
    </rPh>
    <rPh sb="9" eb="11">
      <t>キニュウ</t>
    </rPh>
    <phoneticPr fontId="26"/>
  </si>
  <si>
    <t>記入欄が足りない場合は、適宜追加すること。</t>
  </si>
  <si>
    <t>記入欄が足りない場合は、適宜追加すること。</t>
    <rPh sb="0" eb="2">
      <t>キニュウ</t>
    </rPh>
    <rPh sb="2" eb="3">
      <t>ラン</t>
    </rPh>
    <rPh sb="4" eb="5">
      <t>タ</t>
    </rPh>
    <rPh sb="8" eb="10">
      <t>バアイ</t>
    </rPh>
    <rPh sb="12" eb="14">
      <t>テキギ</t>
    </rPh>
    <rPh sb="14" eb="16">
      <t>ツイカ</t>
    </rPh>
    <phoneticPr fontId="26"/>
  </si>
  <si>
    <t>代表企業の出資比率については、50%を超えるものとすること。</t>
    <rPh sb="0" eb="2">
      <t>ダイヒョウ</t>
    </rPh>
    <rPh sb="2" eb="4">
      <t>キギョウ</t>
    </rPh>
    <rPh sb="5" eb="7">
      <t>シュッシ</t>
    </rPh>
    <rPh sb="7" eb="9">
      <t>ヒリツ</t>
    </rPh>
    <rPh sb="19" eb="20">
      <t>コ</t>
    </rPh>
    <phoneticPr fontId="26"/>
  </si>
  <si>
    <t>「リスク顕在化確率」及び「リスク顕在化による影響の大きさ」については以下の考え方に基づくものとする。なお、リスクの種類によって、やむを得ず示せない場合については、「－」表示も可とする。</t>
    <rPh sb="4" eb="7">
      <t>ケンザイカ</t>
    </rPh>
    <rPh sb="7" eb="9">
      <t>カクリツ</t>
    </rPh>
    <rPh sb="10" eb="11">
      <t>オヨ</t>
    </rPh>
    <rPh sb="16" eb="19">
      <t>ケンザイカ</t>
    </rPh>
    <rPh sb="22" eb="24">
      <t>エイキョウ</t>
    </rPh>
    <rPh sb="25" eb="26">
      <t>オオ</t>
    </rPh>
    <rPh sb="34" eb="36">
      <t>イカ</t>
    </rPh>
    <rPh sb="37" eb="38">
      <t>カンガ</t>
    </rPh>
    <rPh sb="39" eb="40">
      <t>カタ</t>
    </rPh>
    <rPh sb="41" eb="42">
      <t>モト</t>
    </rPh>
    <rPh sb="57" eb="59">
      <t>シュルイ</t>
    </rPh>
    <rPh sb="67" eb="68">
      <t>エ</t>
    </rPh>
    <rPh sb="69" eb="70">
      <t>シメ</t>
    </rPh>
    <rPh sb="73" eb="75">
      <t>バアイ</t>
    </rPh>
    <rPh sb="84" eb="86">
      <t>ヒョウジ</t>
    </rPh>
    <rPh sb="87" eb="88">
      <t>カ</t>
    </rPh>
    <phoneticPr fontId="26"/>
  </si>
  <si>
    <t>5年単位で当該事象が発生する（顕在化する）確率が80%以上の場合を「A」、60%以上80%未満の場合を「B」、40%以上60%未満の場合を「C」、20%以上40%未満の場合を「D」、20%未満の場合を「E」とする。</t>
  </si>
  <si>
    <t>当該事象が発生した場合の損害額が1億円以上の場合には「Ａ」、5、000万円以上1億円未満場合は「B」、1、000万円以上5、000万円未満場合は「C」、500万円以上1、000万円未満の場合は「D」、500万円未満の場合は「E」とする。</t>
  </si>
  <si>
    <t>「特約/有無」の欄には、「有」又は「無」を記載すること。</t>
    <rPh sb="1" eb="3">
      <t>トクヤク</t>
    </rPh>
    <rPh sb="4" eb="6">
      <t>ウム</t>
    </rPh>
    <rPh sb="8" eb="9">
      <t>ラン</t>
    </rPh>
    <rPh sb="13" eb="14">
      <t>ア</t>
    </rPh>
    <rPh sb="15" eb="16">
      <t>マタ</t>
    </rPh>
    <rPh sb="18" eb="19">
      <t>ナ</t>
    </rPh>
    <rPh sb="21" eb="23">
      <t>キサイ</t>
    </rPh>
    <phoneticPr fontId="26"/>
  </si>
  <si>
    <t>「保険概要」、「特約/内容」、「対応するリスク」については、具体的に記載すること。</t>
    <rPh sb="1" eb="3">
      <t>ホケン</t>
    </rPh>
    <rPh sb="3" eb="5">
      <t>ガイヨウ</t>
    </rPh>
    <rPh sb="8" eb="10">
      <t>トクヤク</t>
    </rPh>
    <rPh sb="11" eb="13">
      <t>ナイヨウ</t>
    </rPh>
    <rPh sb="16" eb="18">
      <t>タイオウ</t>
    </rPh>
    <rPh sb="30" eb="33">
      <t>グタイテキ</t>
    </rPh>
    <rPh sb="34" eb="36">
      <t>キサイ</t>
    </rPh>
    <phoneticPr fontId="26"/>
  </si>
  <si>
    <t>年間処理量（リサイクル施設　計）</t>
    <rPh sb="0" eb="2">
      <t>ネンカン</t>
    </rPh>
    <rPh sb="2" eb="4">
      <t>ショリ</t>
    </rPh>
    <rPh sb="4" eb="5">
      <t>リョウ</t>
    </rPh>
    <rPh sb="14" eb="15">
      <t>ケイ</t>
    </rPh>
    <phoneticPr fontId="26"/>
  </si>
  <si>
    <t>　　　地域気象観測所））とすること。</t>
    <phoneticPr fontId="26"/>
  </si>
  <si>
    <t>「入札説明書　第３章　２　(1)　⑤」に規定する施設の設計・建設工事受注実績</t>
    <phoneticPr fontId="26"/>
  </si>
  <si>
    <t>「入札説明書　第３章　２　(3)　④」に規定する施設の解体実績</t>
    <phoneticPr fontId="26"/>
  </si>
  <si>
    <t>「入札説明書　第３章　２　(4)　①　ア」に規定する施設の運転管理業務実績</t>
    <phoneticPr fontId="26"/>
  </si>
  <si>
    <t>「入札説明書　第３章　２　(4)　①　イ」に規定する施設の運転管理業務実績</t>
    <phoneticPr fontId="26"/>
  </si>
  <si>
    <t>様式第9号-10</t>
    <phoneticPr fontId="26"/>
  </si>
  <si>
    <t>市民の生活を守る安全・安心で安定した稼働ができる施設　　※表紙</t>
    <rPh sb="0" eb="2">
      <t>シミン</t>
    </rPh>
    <rPh sb="3" eb="5">
      <t>セイカツ</t>
    </rPh>
    <rPh sb="6" eb="7">
      <t>マモ</t>
    </rPh>
    <rPh sb="8" eb="10">
      <t>アンゼン</t>
    </rPh>
    <rPh sb="11" eb="13">
      <t>アンシン</t>
    </rPh>
    <rPh sb="14" eb="16">
      <t>アンテイ</t>
    </rPh>
    <rPh sb="18" eb="20">
      <t>カドウ</t>
    </rPh>
    <rPh sb="24" eb="26">
      <t>シセツ</t>
    </rPh>
    <rPh sb="29" eb="31">
      <t>ヒョウシ</t>
    </rPh>
    <phoneticPr fontId="26"/>
  </si>
  <si>
    <t>様式第15号-1-2</t>
    <phoneticPr fontId="26"/>
  </si>
  <si>
    <t>様式第15号-1-3</t>
    <phoneticPr fontId="26"/>
  </si>
  <si>
    <t>様式第15号-1-4</t>
    <phoneticPr fontId="26"/>
  </si>
  <si>
    <t>A4版・縦　2ページ</t>
    <rPh sb="2" eb="3">
      <t>バン</t>
    </rPh>
    <rPh sb="4" eb="5">
      <t>タテ</t>
    </rPh>
    <phoneticPr fontId="26"/>
  </si>
  <si>
    <t>様式第15号-1-5</t>
    <phoneticPr fontId="26"/>
  </si>
  <si>
    <t>【施設の安定稼働】事故等の未然防止及び事後対策</t>
    <rPh sb="9" eb="12">
      <t>ジコトウ</t>
    </rPh>
    <phoneticPr fontId="26"/>
  </si>
  <si>
    <t>様式第15号-1-6</t>
    <phoneticPr fontId="26"/>
  </si>
  <si>
    <t>様式第15号-1-7</t>
    <phoneticPr fontId="26"/>
  </si>
  <si>
    <t>様式第15号-1-8</t>
    <phoneticPr fontId="26"/>
  </si>
  <si>
    <t>【施設の安全性】作業環境及び施設利用者の安全確保</t>
    <rPh sb="8" eb="10">
      <t>サギョウ</t>
    </rPh>
    <rPh sb="10" eb="12">
      <t>カンキョウ</t>
    </rPh>
    <rPh sb="12" eb="13">
      <t>オヨ</t>
    </rPh>
    <rPh sb="14" eb="19">
      <t>シセツリヨウシャ</t>
    </rPh>
    <rPh sb="20" eb="24">
      <t>アンゼンカクホ</t>
    </rPh>
    <phoneticPr fontId="26"/>
  </si>
  <si>
    <t>SPC及び施設構成人員</t>
    <rPh sb="3" eb="4">
      <t>オヨ</t>
    </rPh>
    <rPh sb="5" eb="7">
      <t>シセツ</t>
    </rPh>
    <rPh sb="7" eb="11">
      <t>コウセイジンイン</t>
    </rPh>
    <phoneticPr fontId="26"/>
  </si>
  <si>
    <r>
      <t>様式第15号-2</t>
    </r>
    <r>
      <rPr>
        <sz val="10"/>
        <color indexed="8"/>
        <rFont val="ＭＳ Ｐゴシック"/>
        <family val="3"/>
        <charset val="128"/>
      </rPr>
      <t>-1</t>
    </r>
    <phoneticPr fontId="26"/>
  </si>
  <si>
    <t>【環境負荷の低減と環境保全】温室効果ガスの抑制</t>
    <rPh sb="1" eb="5">
      <t>カンキョウフカ</t>
    </rPh>
    <rPh sb="6" eb="8">
      <t>テイゲン</t>
    </rPh>
    <rPh sb="14" eb="18">
      <t>オンシツコウカ</t>
    </rPh>
    <rPh sb="21" eb="23">
      <t>ヨクセイ</t>
    </rPh>
    <phoneticPr fontId="26"/>
  </si>
  <si>
    <t>【環境負荷の低減と環境保全】最終処分量</t>
    <rPh sb="1" eb="5">
      <t>カンキョウフカ</t>
    </rPh>
    <rPh sb="6" eb="8">
      <t>テイゲン</t>
    </rPh>
    <rPh sb="14" eb="19">
      <t>サイシュウショブンリョウ</t>
    </rPh>
    <phoneticPr fontId="26"/>
  </si>
  <si>
    <t>【環境負荷の低減と環境保全】公害防止基準を満足するための取組み</t>
    <rPh sb="1" eb="5">
      <t>カンキョウフカ</t>
    </rPh>
    <rPh sb="6" eb="8">
      <t>テイゲン</t>
    </rPh>
    <phoneticPr fontId="26"/>
  </si>
  <si>
    <r>
      <t>様式第15号-2</t>
    </r>
    <r>
      <rPr>
        <sz val="10"/>
        <color indexed="8"/>
        <rFont val="ＭＳ Ｐゴシック"/>
        <family val="3"/>
        <charset val="128"/>
      </rPr>
      <t>-3</t>
    </r>
    <phoneticPr fontId="26"/>
  </si>
  <si>
    <t>【エネルギーの有効活用】余剰電力量の最大化と有効活用</t>
    <rPh sb="7" eb="9">
      <t>ユウコウ</t>
    </rPh>
    <rPh sb="9" eb="11">
      <t>カツヨウ</t>
    </rPh>
    <rPh sb="12" eb="14">
      <t>ヨジョウ</t>
    </rPh>
    <rPh sb="14" eb="16">
      <t>デンリョク</t>
    </rPh>
    <rPh sb="16" eb="17">
      <t>リョウ</t>
    </rPh>
    <rPh sb="18" eb="20">
      <t>サイダイ</t>
    </rPh>
    <rPh sb="20" eb="21">
      <t>カ</t>
    </rPh>
    <rPh sb="22" eb="24">
      <t>ユウコウ</t>
    </rPh>
    <rPh sb="24" eb="26">
      <t>カツヨウ</t>
    </rPh>
    <phoneticPr fontId="26"/>
  </si>
  <si>
    <t>【資源化】金属類の資源化</t>
    <rPh sb="5" eb="8">
      <t>キンゾクルイ</t>
    </rPh>
    <rPh sb="9" eb="11">
      <t>シゲン</t>
    </rPh>
    <rPh sb="11" eb="12">
      <t>カ</t>
    </rPh>
    <phoneticPr fontId="26"/>
  </si>
  <si>
    <t>【資源化】焼却灰、スラグ及びメタルの資源化</t>
    <rPh sb="5" eb="8">
      <t>ショウキャクバイ</t>
    </rPh>
    <rPh sb="12" eb="13">
      <t>オヨ</t>
    </rPh>
    <rPh sb="18" eb="21">
      <t>シゲンカ</t>
    </rPh>
    <phoneticPr fontId="26"/>
  </si>
  <si>
    <t>様式第16号-4-1</t>
    <phoneticPr fontId="26"/>
  </si>
  <si>
    <t>【地域経済及び地域社会への配慮】地元雇用や地元企業の活用</t>
    <rPh sb="1" eb="3">
      <t>チイキ</t>
    </rPh>
    <rPh sb="3" eb="5">
      <t>ケイザイ</t>
    </rPh>
    <rPh sb="5" eb="6">
      <t>オヨ</t>
    </rPh>
    <rPh sb="7" eb="9">
      <t>チイキ</t>
    </rPh>
    <rPh sb="9" eb="11">
      <t>シャカイ</t>
    </rPh>
    <rPh sb="13" eb="15">
      <t>ハイリョ</t>
    </rPh>
    <rPh sb="16" eb="20">
      <t>ジモトコヨウ</t>
    </rPh>
    <rPh sb="21" eb="23">
      <t>ジモト</t>
    </rPh>
    <rPh sb="23" eb="25">
      <t>キギョウ</t>
    </rPh>
    <rPh sb="26" eb="28">
      <t>カツヨウ</t>
    </rPh>
    <phoneticPr fontId="26"/>
  </si>
  <si>
    <t>様式第15号-4-2</t>
    <phoneticPr fontId="26"/>
  </si>
  <si>
    <t>事業収支計画　　※表紙</t>
    <rPh sb="9" eb="11">
      <t>ヒョウシ</t>
    </rPh>
    <phoneticPr fontId="26"/>
  </si>
  <si>
    <t>【事業収支計画】経営計画及び事業収支計画策定方針と事業の継続性に係る担保</t>
    <rPh sb="25" eb="27">
      <t>ジギョウ</t>
    </rPh>
    <rPh sb="28" eb="31">
      <t>ケイゾクセイ</t>
    </rPh>
    <rPh sb="32" eb="33">
      <t>カカ</t>
    </rPh>
    <rPh sb="34" eb="36">
      <t>タンポ</t>
    </rPh>
    <phoneticPr fontId="26"/>
  </si>
  <si>
    <r>
      <t>様式第16号-1-1</t>
    </r>
    <r>
      <rPr>
        <sz val="10"/>
        <color indexed="8"/>
        <rFont val="ＭＳ Ｐゴシック"/>
        <family val="3"/>
        <charset val="128"/>
      </rPr>
      <t>（別紙12）</t>
    </r>
    <rPh sb="11" eb="13">
      <t>ベッシ</t>
    </rPh>
    <phoneticPr fontId="26"/>
  </si>
  <si>
    <t>リスクの管理及び対処方法　　※表紙</t>
    <rPh sb="6" eb="7">
      <t>オヨ</t>
    </rPh>
    <rPh sb="8" eb="10">
      <t>タイショ</t>
    </rPh>
    <phoneticPr fontId="26"/>
  </si>
  <si>
    <t>【リスクの管理及び対処方法】リスク管理方針とセルフモニタリングの実施内容</t>
    <rPh sb="7" eb="8">
      <t>オヨ</t>
    </rPh>
    <rPh sb="17" eb="21">
      <t>カンリホウシン</t>
    </rPh>
    <rPh sb="32" eb="36">
      <t>ジッシナイヨウ</t>
    </rPh>
    <phoneticPr fontId="26"/>
  </si>
  <si>
    <t>設計・建設及び運営業務に関する提案書　　※表紙</t>
    <phoneticPr fontId="26"/>
  </si>
  <si>
    <t>【環境教育、環境学習】見学者対応及び環境学習計画</t>
    <rPh sb="1" eb="3">
      <t>カンキョウ</t>
    </rPh>
    <rPh sb="3" eb="5">
      <t>キョウイク</t>
    </rPh>
    <rPh sb="6" eb="8">
      <t>カンキョウ</t>
    </rPh>
    <rPh sb="8" eb="10">
      <t>ガクシュウ</t>
    </rPh>
    <phoneticPr fontId="26"/>
  </si>
  <si>
    <t>【景観】デザイン及び景観</t>
    <rPh sb="1" eb="3">
      <t>ケイカン</t>
    </rPh>
    <rPh sb="8" eb="9">
      <t>オヨ</t>
    </rPh>
    <phoneticPr fontId="26"/>
  </si>
  <si>
    <t>事業計画に関する提案書　※表紙</t>
    <rPh sb="13" eb="15">
      <t>ヒョウシ</t>
    </rPh>
    <phoneticPr fontId="26"/>
  </si>
  <si>
    <t>関心表明書　　※必要による</t>
    <rPh sb="8" eb="10">
      <t>ヒツヨウ</t>
    </rPh>
    <phoneticPr fontId="26"/>
  </si>
  <si>
    <t>無し</t>
    <rPh sb="0" eb="1">
      <t>ナ</t>
    </rPh>
    <phoneticPr fontId="26"/>
  </si>
  <si>
    <t>自由様式</t>
    <rPh sb="0" eb="2">
      <t>ジユウ</t>
    </rPh>
    <rPh sb="2" eb="4">
      <t>ヨウシキ</t>
    </rPh>
    <phoneticPr fontId="26"/>
  </si>
  <si>
    <t>様式第16号-1-1（別紙13）</t>
    <rPh sb="11" eb="13">
      <t>ベッシ</t>
    </rPh>
    <phoneticPr fontId="26"/>
  </si>
  <si>
    <t>A4版・縦　各1ページ</t>
    <rPh sb="2" eb="3">
      <t>バン</t>
    </rPh>
    <rPh sb="4" eb="5">
      <t>タテ</t>
    </rPh>
    <rPh sb="6" eb="7">
      <t>カク</t>
    </rPh>
    <phoneticPr fontId="26"/>
  </si>
  <si>
    <t>豊橋市長　浅井　由崇　様</t>
    <rPh sb="0" eb="4">
      <t>トヨハシシチョウ</t>
    </rPh>
    <rPh sb="5" eb="7">
      <t>アサイ</t>
    </rPh>
    <rPh sb="8" eb="9">
      <t>ヨシ</t>
    </rPh>
    <rPh sb="9" eb="10">
      <t>タカシ</t>
    </rPh>
    <phoneticPr fontId="26"/>
  </si>
  <si>
    <t>豊橋市長　浅井　由崇　様</t>
    <rPh sb="0" eb="4">
      <t>トヨハシシチョウ</t>
    </rPh>
    <rPh sb="5" eb="7">
      <t>アサイ</t>
    </rPh>
    <rPh sb="8" eb="9">
      <t>ヨシ</t>
    </rPh>
    <rPh sb="9" eb="10">
      <t>タカシ</t>
    </rPh>
    <rPh sb="11" eb="12">
      <t>サマ</t>
    </rPh>
    <phoneticPr fontId="26"/>
  </si>
  <si>
    <t>提出にあたり、赤字で記載している例示は消去すること。</t>
    <rPh sb="0" eb="2">
      <t>テイシュツ</t>
    </rPh>
    <rPh sb="7" eb="9">
      <t>アカジ</t>
    </rPh>
    <rPh sb="10" eb="12">
      <t>キサイ</t>
    </rPh>
    <rPh sb="16" eb="18">
      <t>レイジ</t>
    </rPh>
    <rPh sb="19" eb="21">
      <t>ショウキョ</t>
    </rPh>
    <phoneticPr fontId="26"/>
  </si>
  <si>
    <t>消費税及び地方消費税は含まない金額を記載すること。また、物価上昇分は考慮しないこと。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4" eb="36">
      <t>コウリョ</t>
    </rPh>
    <phoneticPr fontId="26"/>
  </si>
  <si>
    <t>ごみ焼却施設　設計・建設</t>
    <rPh sb="2" eb="4">
      <t>ショウキャク</t>
    </rPh>
    <rPh sb="4" eb="6">
      <t>シセツ</t>
    </rPh>
    <rPh sb="7" eb="9">
      <t>セッケイ</t>
    </rPh>
    <rPh sb="10" eb="12">
      <t>ケンセツ</t>
    </rPh>
    <phoneticPr fontId="26"/>
  </si>
  <si>
    <t>リサイクル施設　設計・建設</t>
    <rPh sb="5" eb="7">
      <t>シセツ</t>
    </rPh>
    <rPh sb="8" eb="10">
      <t>セッケイ</t>
    </rPh>
    <rPh sb="11" eb="13">
      <t>ケンセツ</t>
    </rPh>
    <phoneticPr fontId="26"/>
  </si>
  <si>
    <t>3.</t>
    <phoneticPr fontId="26"/>
  </si>
  <si>
    <t>第1期　解体・準備工事</t>
    <rPh sb="0" eb="1">
      <t>ダイ</t>
    </rPh>
    <rPh sb="2" eb="3">
      <t>キ</t>
    </rPh>
    <rPh sb="4" eb="6">
      <t>カイタイ</t>
    </rPh>
    <rPh sb="7" eb="11">
      <t>ジュンビコウジ</t>
    </rPh>
    <phoneticPr fontId="26"/>
  </si>
  <si>
    <t>直接工事費</t>
    <rPh sb="0" eb="5">
      <t>チョクセツコウジヒ</t>
    </rPh>
    <phoneticPr fontId="26"/>
  </si>
  <si>
    <t>廃棄物処理費</t>
    <rPh sb="0" eb="6">
      <t>ハイキブツショリヒ</t>
    </rPh>
    <phoneticPr fontId="26"/>
  </si>
  <si>
    <t>4.</t>
    <phoneticPr fontId="26"/>
  </si>
  <si>
    <t>5.</t>
    <phoneticPr fontId="26"/>
  </si>
  <si>
    <t>第2期　解体・準備工事</t>
    <rPh sb="0" eb="1">
      <t>ダイ</t>
    </rPh>
    <rPh sb="2" eb="3">
      <t>キ</t>
    </rPh>
    <rPh sb="4" eb="6">
      <t>カイタイ</t>
    </rPh>
    <rPh sb="7" eb="11">
      <t>ジュンビコウジ</t>
    </rPh>
    <phoneticPr fontId="26"/>
  </si>
  <si>
    <t>消費税及び地方消費税は含まない金額を記載すること。なお、物価上昇分は考慮しないこと。</t>
    <rPh sb="0" eb="3">
      <t>ショウヒゼイ</t>
    </rPh>
    <rPh sb="3" eb="4">
      <t>オヨ</t>
    </rPh>
    <rPh sb="5" eb="7">
      <t>チホウ</t>
    </rPh>
    <rPh sb="7" eb="10">
      <t>ショウヒゼイ</t>
    </rPh>
    <rPh sb="11" eb="12">
      <t>フク</t>
    </rPh>
    <rPh sb="15" eb="17">
      <t>キンガク</t>
    </rPh>
    <rPh sb="18" eb="20">
      <t>キサイ</t>
    </rPh>
    <rPh sb="28" eb="30">
      <t>ブッカ</t>
    </rPh>
    <rPh sb="30" eb="32">
      <t>ジョウショウ</t>
    </rPh>
    <rPh sb="32" eb="33">
      <t>ブン</t>
    </rPh>
    <rPh sb="34" eb="36">
      <t>コウリョ</t>
    </rPh>
    <phoneticPr fontId="26"/>
  </si>
  <si>
    <t>③、④について、当該各業務を複数の企業で実施する場合には、適宜、必要に応じて行を追加すること。</t>
    <rPh sb="8" eb="10">
      <t>トウガイ</t>
    </rPh>
    <rPh sb="10" eb="13">
      <t>カクギョウム</t>
    </rPh>
    <rPh sb="14" eb="16">
      <t>フクスウ</t>
    </rPh>
    <rPh sb="17" eb="19">
      <t>キギョウ</t>
    </rPh>
    <rPh sb="20" eb="22">
      <t>ジッシ</t>
    </rPh>
    <rPh sb="24" eb="26">
      <t>バアイ</t>
    </rPh>
    <rPh sb="29" eb="31">
      <t>テキギ</t>
    </rPh>
    <rPh sb="32" eb="34">
      <t>ヒツヨウ</t>
    </rPh>
    <rPh sb="35" eb="36">
      <t>オウ</t>
    </rPh>
    <rPh sb="38" eb="39">
      <t>ギョウ</t>
    </rPh>
    <rPh sb="40" eb="42">
      <t>ツイカ</t>
    </rPh>
    <phoneticPr fontId="26"/>
  </si>
  <si>
    <t>運営期間の総額</t>
    <rPh sb="0" eb="2">
      <t>ウンエイ</t>
    </rPh>
    <rPh sb="2" eb="4">
      <t>キカン</t>
    </rPh>
    <rPh sb="5" eb="7">
      <t>ソウガク</t>
    </rPh>
    <phoneticPr fontId="26"/>
  </si>
  <si>
    <t>運営期間</t>
    <phoneticPr fontId="26"/>
  </si>
  <si>
    <t>令和27年度</t>
    <rPh sb="0" eb="2">
      <t>レイワ</t>
    </rPh>
    <rPh sb="4" eb="6">
      <t>ネンド</t>
    </rPh>
    <phoneticPr fontId="26"/>
  </si>
  <si>
    <t>令和28年度</t>
    <rPh sb="0" eb="2">
      <t>レイワ</t>
    </rPh>
    <rPh sb="4" eb="6">
      <t>ネンド</t>
    </rPh>
    <phoneticPr fontId="26"/>
  </si>
  <si>
    <t>令和29年度</t>
    <rPh sb="0" eb="2">
      <t>レイワ</t>
    </rPh>
    <rPh sb="4" eb="6">
      <t>ネンド</t>
    </rPh>
    <phoneticPr fontId="26"/>
  </si>
  <si>
    <t>SPC及び施設構成人員</t>
    <rPh sb="3" eb="4">
      <t>オヨ</t>
    </rPh>
    <rPh sb="5" eb="9">
      <t>シセツコウセイ</t>
    </rPh>
    <rPh sb="9" eb="11">
      <t>ジンイン</t>
    </rPh>
    <phoneticPr fontId="26"/>
  </si>
  <si>
    <t>人件費合計
（千円/年）</t>
    <rPh sb="0" eb="3">
      <t>ジンケンヒ</t>
    </rPh>
    <rPh sb="3" eb="5">
      <t>ゴウケイ</t>
    </rPh>
    <rPh sb="7" eb="9">
      <t>センエン</t>
    </rPh>
    <rPh sb="10" eb="11">
      <t>ネン</t>
    </rPh>
    <phoneticPr fontId="26"/>
  </si>
  <si>
    <t>電力収支及び発電効率</t>
    <rPh sb="6" eb="8">
      <t>ハツデン</t>
    </rPh>
    <rPh sb="8" eb="10">
      <t>コウリツ</t>
    </rPh>
    <phoneticPr fontId="26"/>
  </si>
  <si>
    <t>日</t>
    <rPh sb="0" eb="1">
      <t>ニチ</t>
    </rPh>
    <phoneticPr fontId="26"/>
  </si>
  <si>
    <t>計</t>
    <rPh sb="0" eb="1">
      <t>ケイ</t>
    </rPh>
    <phoneticPr fontId="26"/>
  </si>
  <si>
    <t>項目</t>
    <rPh sb="0" eb="2">
      <t>コウモク</t>
    </rPh>
    <phoneticPr fontId="26"/>
  </si>
  <si>
    <t>※各施設の搬入量を変更する場合は、根拠資料を添付すること。</t>
    <rPh sb="1" eb="4">
      <t>カクシセツ</t>
    </rPh>
    <rPh sb="5" eb="8">
      <t>ハンニュウリョウ</t>
    </rPh>
    <rPh sb="9" eb="11">
      <t>ヘンコウ</t>
    </rPh>
    <rPh sb="13" eb="15">
      <t>バアイ</t>
    </rPh>
    <rPh sb="17" eb="21">
      <t>コンキョシリョウ</t>
    </rPh>
    <rPh sb="22" eb="24">
      <t>テンプ</t>
    </rPh>
    <phoneticPr fontId="26"/>
  </si>
  <si>
    <t>主灰</t>
    <rPh sb="0" eb="2">
      <t>シュバイ</t>
    </rPh>
    <phoneticPr fontId="26"/>
  </si>
  <si>
    <t>飛灰処理物</t>
    <rPh sb="0" eb="5">
      <t>ヒバイショリブツ</t>
    </rPh>
    <phoneticPr fontId="26"/>
  </si>
  <si>
    <t>処理不適物</t>
    <rPh sb="0" eb="5">
      <t>ショリフテキブツ</t>
    </rPh>
    <phoneticPr fontId="26"/>
  </si>
  <si>
    <t>処理困難物</t>
    <rPh sb="0" eb="5">
      <t>ショリコンナンブツ</t>
    </rPh>
    <phoneticPr fontId="26"/>
  </si>
  <si>
    <t>計画処理量</t>
    <rPh sb="0" eb="5">
      <t>ケイカクショリリョウ</t>
    </rPh>
    <phoneticPr fontId="26"/>
  </si>
  <si>
    <t>ごみ焼却施設</t>
    <rPh sb="2" eb="6">
      <t>ショウキャクシセツ</t>
    </rPh>
    <phoneticPr fontId="26"/>
  </si>
  <si>
    <t>資源化量</t>
    <rPh sb="0" eb="4">
      <t>シゲンカリョウ</t>
    </rPh>
    <phoneticPr fontId="26"/>
  </si>
  <si>
    <t>資源化率</t>
    <rPh sb="0" eb="4">
      <t>シゲンカリツ</t>
    </rPh>
    <phoneticPr fontId="26"/>
  </si>
  <si>
    <t>最終処分量</t>
    <rPh sb="0" eb="5">
      <t>サイシュウショブンリョウ</t>
    </rPh>
    <phoneticPr fontId="26"/>
  </si>
  <si>
    <t>最終処分率</t>
    <rPh sb="0" eb="5">
      <t>サイシュウショブンリツ</t>
    </rPh>
    <phoneticPr fontId="26"/>
  </si>
  <si>
    <t>不燃ごみ</t>
    <rPh sb="0" eb="2">
      <t>フネン</t>
    </rPh>
    <phoneticPr fontId="26"/>
  </si>
  <si>
    <t>可燃ごみ（家庭系）</t>
    <rPh sb="0" eb="2">
      <t>カネン</t>
    </rPh>
    <rPh sb="5" eb="8">
      <t>カテイケイ</t>
    </rPh>
    <phoneticPr fontId="26"/>
  </si>
  <si>
    <t>可燃ごみ（事業系）</t>
    <rPh sb="0" eb="2">
      <t>カネン</t>
    </rPh>
    <rPh sb="5" eb="8">
      <t>ジギョウケイ</t>
    </rPh>
    <phoneticPr fontId="26"/>
  </si>
  <si>
    <t>掘起しごみ</t>
    <rPh sb="0" eb="2">
      <t>ホリオコ</t>
    </rPh>
    <phoneticPr fontId="26"/>
  </si>
  <si>
    <t>粗大ごみ</t>
    <rPh sb="0" eb="2">
      <t>ソダイ</t>
    </rPh>
    <phoneticPr fontId="26"/>
  </si>
  <si>
    <t>リサイクル残さ</t>
    <rPh sb="5" eb="6">
      <t>ザン</t>
    </rPh>
    <phoneticPr fontId="26"/>
  </si>
  <si>
    <t>搬出量</t>
    <rPh sb="0" eb="3">
      <t>ハンシュツリョウ</t>
    </rPh>
    <phoneticPr fontId="26"/>
  </si>
  <si>
    <t>搬出量合計</t>
    <rPh sb="0" eb="3">
      <t>ハンシュツリョウ</t>
    </rPh>
    <rPh sb="3" eb="5">
      <t>ゴウケイ</t>
    </rPh>
    <phoneticPr fontId="26"/>
  </si>
  <si>
    <t>焼却炉回収金属</t>
    <rPh sb="0" eb="3">
      <t>ショウキャクロ</t>
    </rPh>
    <rPh sb="3" eb="7">
      <t>カイシュウキンゾク</t>
    </rPh>
    <phoneticPr fontId="26"/>
  </si>
  <si>
    <t>熱分解炉回収金属</t>
    <rPh sb="0" eb="3">
      <t>ネツブンカイ</t>
    </rPh>
    <rPh sb="3" eb="4">
      <t>ロ</t>
    </rPh>
    <rPh sb="4" eb="8">
      <t>カイシュウキンゾク</t>
    </rPh>
    <phoneticPr fontId="26"/>
  </si>
  <si>
    <t>飛灰（外部資源化対象）</t>
    <rPh sb="0" eb="2">
      <t>ヒバイ</t>
    </rPh>
    <rPh sb="3" eb="8">
      <t>ガイブシゲンカ</t>
    </rPh>
    <rPh sb="8" eb="10">
      <t>タイショウ</t>
    </rPh>
    <phoneticPr fontId="26"/>
  </si>
  <si>
    <t>純度</t>
    <rPh sb="0" eb="2">
      <t>ジュンド</t>
    </rPh>
    <phoneticPr fontId="26"/>
  </si>
  <si>
    <t>CD-R等に保存して提出するデータは、Microsoft Excel（バージョンは2010以降）で、必ず計算式等を残したファイル（本様式以外のシートに計算式がリンクする場合には、当該シートも含む。）とするよう留意すること。</t>
    <rPh sb="4" eb="5">
      <t>ナド</t>
    </rPh>
    <rPh sb="45" eb="47">
      <t>イコウ</t>
    </rPh>
    <phoneticPr fontId="26"/>
  </si>
  <si>
    <t>法人税等</t>
    <rPh sb="0" eb="4">
      <t>ホウジンゼイトウ</t>
    </rPh>
    <phoneticPr fontId="26"/>
  </si>
  <si>
    <t>法人住民税</t>
    <rPh sb="0" eb="5">
      <t>ホウジンジュウミンゼイ</t>
    </rPh>
    <phoneticPr fontId="26"/>
  </si>
  <si>
    <t>繰越欠損金の控除額</t>
    <rPh sb="0" eb="5">
      <t>クリコシケッソンキン</t>
    </rPh>
    <rPh sb="6" eb="8">
      <t>コウジョ</t>
    </rPh>
    <rPh sb="8" eb="9">
      <t>ガク</t>
    </rPh>
    <phoneticPr fontId="26"/>
  </si>
  <si>
    <t>主灰等運搬業務委託料Ｅ</t>
    <rPh sb="0" eb="1">
      <t>シュ</t>
    </rPh>
    <rPh sb="1" eb="2">
      <t>ハイ</t>
    </rPh>
    <rPh sb="2" eb="3">
      <t>トウ</t>
    </rPh>
    <rPh sb="3" eb="5">
      <t>ウンパン</t>
    </rPh>
    <rPh sb="5" eb="7">
      <t>ギョウム</t>
    </rPh>
    <rPh sb="7" eb="10">
      <t>イタクリョウ</t>
    </rPh>
    <phoneticPr fontId="26"/>
  </si>
  <si>
    <t>主灰等資源化業務委託料Ｆ</t>
    <rPh sb="0" eb="1">
      <t>シュ</t>
    </rPh>
    <rPh sb="1" eb="2">
      <t>ハイ</t>
    </rPh>
    <rPh sb="2" eb="3">
      <t>トウ</t>
    </rPh>
    <rPh sb="3" eb="6">
      <t>シゲンカ</t>
    </rPh>
    <rPh sb="6" eb="8">
      <t>ギョウム</t>
    </rPh>
    <rPh sb="8" eb="11">
      <t>イタクリョウ</t>
    </rPh>
    <phoneticPr fontId="26"/>
  </si>
  <si>
    <t>法定実効税率：</t>
    <rPh sb="0" eb="6">
      <t>ホウテイジッコウゼイリツ</t>
    </rPh>
    <phoneticPr fontId="26"/>
  </si>
  <si>
    <t>令和30年度</t>
    <rPh sb="0" eb="2">
      <t>レイワ</t>
    </rPh>
    <rPh sb="4" eb="6">
      <t>ネンド</t>
    </rPh>
    <phoneticPr fontId="26"/>
  </si>
  <si>
    <t>精算年度</t>
    <rPh sb="0" eb="4">
      <t>セイサンネンド</t>
    </rPh>
    <phoneticPr fontId="26"/>
  </si>
  <si>
    <t>出資金合計</t>
    <rPh sb="0" eb="3">
      <t>シュッシキン</t>
    </rPh>
    <rPh sb="3" eb="5">
      <t>ゴウケイ</t>
    </rPh>
    <phoneticPr fontId="26"/>
  </si>
  <si>
    <t>E-IRR（配当金の出資金に対するIRR）</t>
    <rPh sb="6" eb="9">
      <t>ハイトウキン</t>
    </rPh>
    <rPh sb="10" eb="13">
      <t>シュッシキン</t>
    </rPh>
    <rPh sb="14" eb="15">
      <t>タイ</t>
    </rPh>
    <phoneticPr fontId="26"/>
  </si>
  <si>
    <t>E-IRR算定キャッシュフロー（出資金、配当金）</t>
    <rPh sb="5" eb="7">
      <t>サンテイ</t>
    </rPh>
    <rPh sb="16" eb="19">
      <t>シュッシキン</t>
    </rPh>
    <rPh sb="20" eb="23">
      <t>ハイトウキン</t>
    </rPh>
    <phoneticPr fontId="26"/>
  </si>
  <si>
    <r>
      <t>様式第15号-2-2</t>
    </r>
    <r>
      <rPr>
        <sz val="10"/>
        <color indexed="8"/>
        <rFont val="ＭＳ Ｐゴシック"/>
        <family val="3"/>
        <charset val="128"/>
      </rPr>
      <t>（別紙1）</t>
    </r>
    <rPh sb="11" eb="13">
      <t>ベッシ</t>
    </rPh>
    <phoneticPr fontId="26"/>
  </si>
  <si>
    <t>様式第15号-2-2（別紙1）</t>
    <rPh sb="5" eb="6">
      <t>ゴウ</t>
    </rPh>
    <rPh sb="11" eb="13">
      <t>ベッシ</t>
    </rPh>
    <phoneticPr fontId="26"/>
  </si>
  <si>
    <t>様式第15号-2-2（別紙2）</t>
    <phoneticPr fontId="26"/>
  </si>
  <si>
    <r>
      <t>様式第15号-2-2</t>
    </r>
    <r>
      <rPr>
        <sz val="10"/>
        <color indexed="8"/>
        <rFont val="ＭＳ Ｐゴシック"/>
        <family val="3"/>
        <charset val="128"/>
      </rPr>
      <t>（別紙2）</t>
    </r>
    <rPh sb="11" eb="13">
      <t>ベッシ</t>
    </rPh>
    <phoneticPr fontId="26"/>
  </si>
  <si>
    <t>　CD-R等に保存して提出するデータは、Microsoft Excel（バージョンは2010以降）で、必ず計算式等を残したファイル（本様式以外のシートに計算式が
　リンクする場合には、当該シートも含む。）とするよう留意すること。</t>
    <rPh sb="5" eb="6">
      <t>ナド</t>
    </rPh>
    <phoneticPr fontId="26"/>
  </si>
  <si>
    <t>CD-R等に保存して提出するデータは、Microsoft Excel（バージョンは2010以降）で、必ず計算式等を残したファイル（本様式以外のシートに計算式がリンクする場合には、当該シートも含む。）とするよう留意すること。</t>
    <rPh sb="4" eb="5">
      <t>ナド</t>
    </rPh>
    <phoneticPr fontId="26"/>
  </si>
  <si>
    <t>年間処理量（選別設備）</t>
    <rPh sb="0" eb="2">
      <t>ネンカン</t>
    </rPh>
    <rPh sb="2" eb="4">
      <t>ショリ</t>
    </rPh>
    <rPh sb="4" eb="5">
      <t>リョウ</t>
    </rPh>
    <rPh sb="6" eb="8">
      <t>センベツ</t>
    </rPh>
    <rPh sb="8" eb="10">
      <t>セツビ</t>
    </rPh>
    <phoneticPr fontId="26"/>
  </si>
  <si>
    <t>破砕残さ（リサイクル施設から搬入）及びリサイクル残さ（リサイクル施設から搬入）は、入札参加者の提案により設定するものとする。</t>
    <rPh sb="0" eb="2">
      <t>ハサイ</t>
    </rPh>
    <rPh sb="2" eb="3">
      <t>ザン</t>
    </rPh>
    <rPh sb="10" eb="12">
      <t>シセツ</t>
    </rPh>
    <rPh sb="14" eb="16">
      <t>ハンニュウ</t>
    </rPh>
    <rPh sb="17" eb="18">
      <t>オヨ</t>
    </rPh>
    <rPh sb="24" eb="25">
      <t>ザン</t>
    </rPh>
    <rPh sb="32" eb="34">
      <t>シセツ</t>
    </rPh>
    <rPh sb="36" eb="38">
      <t>ハンニュウ</t>
    </rPh>
    <rPh sb="41" eb="43">
      <t>ニュウサツ</t>
    </rPh>
    <rPh sb="43" eb="45">
      <t>サンカ</t>
    </rPh>
    <rPh sb="45" eb="46">
      <t>シャ</t>
    </rPh>
    <rPh sb="47" eb="49">
      <t>テイアン</t>
    </rPh>
    <rPh sb="52" eb="54">
      <t>セッテイ</t>
    </rPh>
    <phoneticPr fontId="8"/>
  </si>
  <si>
    <t>年間処理量は、各設備において、重複のないようにすること。</t>
    <rPh sb="0" eb="5">
      <t>ネンカンショリリョウ</t>
    </rPh>
    <rPh sb="7" eb="10">
      <t>カクセツビ</t>
    </rPh>
    <rPh sb="15" eb="17">
      <t>チョウフク</t>
    </rPh>
    <phoneticPr fontId="8"/>
  </si>
  <si>
    <t>運営期間の総額</t>
    <rPh sb="0" eb="4">
      <t>ウンエイキカン</t>
    </rPh>
    <rPh sb="5" eb="7">
      <t>ソウガク</t>
    </rPh>
    <phoneticPr fontId="26"/>
  </si>
  <si>
    <t>ごみ焼却施設運営業務委託料Ｂ（補修費用）</t>
    <rPh sb="2" eb="4">
      <t>ショウキャク</t>
    </rPh>
    <rPh sb="8" eb="10">
      <t>ギョウム</t>
    </rPh>
    <rPh sb="10" eb="12">
      <t>イタク</t>
    </rPh>
    <rPh sb="12" eb="13">
      <t>リョウ</t>
    </rPh>
    <rPh sb="15" eb="17">
      <t>ホシュウ</t>
    </rPh>
    <rPh sb="17" eb="19">
      <t>ヒヨウ</t>
    </rPh>
    <phoneticPr fontId="26"/>
  </si>
  <si>
    <t>様式第16号-1-1（別紙12）</t>
    <phoneticPr fontId="26"/>
  </si>
  <si>
    <t>数値</t>
    <rPh sb="0" eb="2">
      <t>スウチ</t>
    </rPh>
    <phoneticPr fontId="26"/>
  </si>
  <si>
    <t>備考</t>
    <rPh sb="0" eb="2">
      <t>ビコウ</t>
    </rPh>
    <phoneticPr fontId="26"/>
  </si>
  <si>
    <t>t/日</t>
    <rPh sb="2" eb="3">
      <t>ニチ</t>
    </rPh>
    <phoneticPr fontId="26"/>
  </si>
  <si>
    <t>年間稼働日数</t>
    <rPh sb="0" eb="1">
      <t>ネン</t>
    </rPh>
    <rPh sb="1" eb="2">
      <t>カン</t>
    </rPh>
    <rPh sb="2" eb="4">
      <t>カドウ</t>
    </rPh>
    <rPh sb="4" eb="6">
      <t>ニッスウ</t>
    </rPh>
    <phoneticPr fontId="26"/>
  </si>
  <si>
    <t>年間ごみ処理量</t>
    <rPh sb="0" eb="1">
      <t>ネン</t>
    </rPh>
    <rPh sb="1" eb="2">
      <t>カン</t>
    </rPh>
    <rPh sb="4" eb="6">
      <t>ショリ</t>
    </rPh>
    <rPh sb="6" eb="7">
      <t>リョウ</t>
    </rPh>
    <phoneticPr fontId="26"/>
  </si>
  <si>
    <t>燃料</t>
    <rPh sb="0" eb="2">
      <t>ネンリョウ</t>
    </rPh>
    <phoneticPr fontId="26"/>
  </si>
  <si>
    <t>灯油</t>
    <rPh sb="0" eb="2">
      <t>トウユ</t>
    </rPh>
    <phoneticPr fontId="26"/>
  </si>
  <si>
    <t>kL/年</t>
    <rPh sb="3" eb="4">
      <t>ネン</t>
    </rPh>
    <phoneticPr fontId="26"/>
  </si>
  <si>
    <t>年間使用量を入力</t>
    <rPh sb="0" eb="2">
      <t>ネンカン</t>
    </rPh>
    <rPh sb="2" eb="5">
      <t>シヨウリョウ</t>
    </rPh>
    <rPh sb="6" eb="8">
      <t>ニュウリョク</t>
    </rPh>
    <phoneticPr fontId="26"/>
  </si>
  <si>
    <t>A重油</t>
    <rPh sb="1" eb="3">
      <t>ジュウユ</t>
    </rPh>
    <phoneticPr fontId="26"/>
  </si>
  <si>
    <t>軽油</t>
    <rPh sb="0" eb="2">
      <t>ケイユ</t>
    </rPh>
    <phoneticPr fontId="26"/>
  </si>
  <si>
    <t>プロパンガス</t>
    <phoneticPr fontId="26"/>
  </si>
  <si>
    <t>電力</t>
    <rPh sb="0" eb="2">
      <t>デンリョク</t>
    </rPh>
    <phoneticPr fontId="26"/>
  </si>
  <si>
    <t>買電量</t>
    <rPh sb="0" eb="2">
      <t>バイデン</t>
    </rPh>
    <rPh sb="2" eb="3">
      <t>リョウ</t>
    </rPh>
    <phoneticPr fontId="26"/>
  </si>
  <si>
    <t>kWh/年</t>
    <rPh sb="4" eb="5">
      <t>ネン</t>
    </rPh>
    <phoneticPr fontId="26"/>
  </si>
  <si>
    <t>提案値を入力</t>
    <rPh sb="0" eb="2">
      <t>テイアン</t>
    </rPh>
    <rPh sb="2" eb="3">
      <t>チ</t>
    </rPh>
    <rPh sb="4" eb="6">
      <t>ニュウリョク</t>
    </rPh>
    <phoneticPr fontId="26"/>
  </si>
  <si>
    <t>売電量</t>
    <rPh sb="0" eb="2">
      <t>バイデン</t>
    </rPh>
    <rPh sb="2" eb="3">
      <t>リョウ</t>
    </rPh>
    <phoneticPr fontId="26"/>
  </si>
  <si>
    <t>熱供給</t>
    <rPh sb="0" eb="1">
      <t>ネツ</t>
    </rPh>
    <rPh sb="1" eb="3">
      <t>キョウキュウ</t>
    </rPh>
    <phoneticPr fontId="26"/>
  </si>
  <si>
    <t>GJ/年</t>
    <rPh sb="3" eb="4">
      <t>ネン</t>
    </rPh>
    <phoneticPr fontId="26"/>
  </si>
  <si>
    <t>電力供給</t>
    <rPh sb="0" eb="2">
      <t>デンリョク</t>
    </rPh>
    <rPh sb="2" eb="4">
      <t>キョウキュウ</t>
    </rPh>
    <phoneticPr fontId="26"/>
  </si>
  <si>
    <t>排出係数</t>
    <rPh sb="0" eb="2">
      <t>ハイシュツ</t>
    </rPh>
    <rPh sb="2" eb="4">
      <t>ケイスウ</t>
    </rPh>
    <phoneticPr fontId="26"/>
  </si>
  <si>
    <r>
      <t>t-CO</t>
    </r>
    <r>
      <rPr>
        <vertAlign val="subscript"/>
        <sz val="11"/>
        <rFont val="ＭＳ Ｐゴシック"/>
        <family val="3"/>
        <charset val="128"/>
      </rPr>
      <t>2</t>
    </r>
    <r>
      <rPr>
        <sz val="11"/>
        <rFont val="ＭＳ Ｐゴシック"/>
        <family val="3"/>
        <charset val="128"/>
      </rPr>
      <t>/kL</t>
    </r>
    <phoneticPr fontId="26"/>
  </si>
  <si>
    <t>廃棄物処理部門における温室効果ガス排出抑制等指針より</t>
    <phoneticPr fontId="26"/>
  </si>
  <si>
    <r>
      <t>t-CO</t>
    </r>
    <r>
      <rPr>
        <vertAlign val="subscript"/>
        <sz val="11"/>
        <rFont val="ＭＳ Ｐゴシック"/>
        <family val="3"/>
        <charset val="128"/>
      </rPr>
      <t>2</t>
    </r>
    <r>
      <rPr>
        <sz val="11"/>
        <rFont val="ＭＳ Ｐゴシック"/>
        <family val="3"/>
        <charset val="128"/>
      </rPr>
      <t>/t</t>
    </r>
    <phoneticPr fontId="26"/>
  </si>
  <si>
    <r>
      <t>t-CO</t>
    </r>
    <r>
      <rPr>
        <vertAlign val="subscript"/>
        <sz val="11"/>
        <rFont val="ＭＳ Ｐゴシック"/>
        <family val="3"/>
        <charset val="128"/>
      </rPr>
      <t>2</t>
    </r>
    <r>
      <rPr>
        <sz val="11"/>
        <rFont val="ＭＳ Ｐゴシック"/>
        <family val="3"/>
        <charset val="128"/>
      </rPr>
      <t>/kWh</t>
    </r>
    <phoneticPr fontId="26"/>
  </si>
  <si>
    <r>
      <t>t-CO</t>
    </r>
    <r>
      <rPr>
        <vertAlign val="subscript"/>
        <sz val="11"/>
        <rFont val="ＭＳ Ｐゴシック"/>
        <family val="3"/>
        <charset val="128"/>
      </rPr>
      <t>2</t>
    </r>
    <r>
      <rPr>
        <sz val="11"/>
        <rFont val="ＭＳ Ｐゴシック"/>
        <family val="3"/>
        <charset val="128"/>
      </rPr>
      <t>/GJ</t>
    </r>
    <phoneticPr fontId="26"/>
  </si>
  <si>
    <r>
      <t>t-CO</t>
    </r>
    <r>
      <rPr>
        <vertAlign val="subscript"/>
        <sz val="11"/>
        <rFont val="ＭＳ Ｐゴシック"/>
        <family val="3"/>
        <charset val="128"/>
      </rPr>
      <t>2</t>
    </r>
    <r>
      <rPr>
        <sz val="11"/>
        <rFont val="ＭＳ Ｐゴシック"/>
        <family val="3"/>
        <charset val="128"/>
      </rPr>
      <t>/年</t>
    </r>
    <rPh sb="6" eb="7">
      <t>ネン</t>
    </rPh>
    <phoneticPr fontId="26"/>
  </si>
  <si>
    <t>自動計算</t>
    <rPh sb="0" eb="2">
      <t>ジドウ</t>
    </rPh>
    <rPh sb="2" eb="4">
      <t>ケイサン</t>
    </rPh>
    <phoneticPr fontId="26"/>
  </si>
  <si>
    <t>電力売電</t>
    <rPh sb="0" eb="2">
      <t>デンリョク</t>
    </rPh>
    <rPh sb="2" eb="4">
      <t>バイデン</t>
    </rPh>
    <phoneticPr fontId="26"/>
  </si>
  <si>
    <t>処理能力</t>
    <rPh sb="0" eb="4">
      <t>ショリノウリョク</t>
    </rPh>
    <phoneticPr fontId="26"/>
  </si>
  <si>
    <t>処理方式</t>
    <rPh sb="0" eb="4">
      <t>ショリホウシキ</t>
    </rPh>
    <phoneticPr fontId="26"/>
  </si>
  <si>
    <t>廃プラスチック類</t>
    <rPh sb="0" eb="1">
      <t>ハイ</t>
    </rPh>
    <rPh sb="7" eb="8">
      <t>ルイ</t>
    </rPh>
    <phoneticPr fontId="26"/>
  </si>
  <si>
    <t>プラスチック類の組成割合</t>
    <rPh sb="6" eb="7">
      <t>ルイ</t>
    </rPh>
    <rPh sb="8" eb="12">
      <t>ソセイワリアイ</t>
    </rPh>
    <phoneticPr fontId="26"/>
  </si>
  <si>
    <t>ごみの含水率</t>
    <rPh sb="3" eb="6">
      <t>ガンスイリツ</t>
    </rPh>
    <phoneticPr fontId="26"/>
  </si>
  <si>
    <t>％</t>
    <phoneticPr fontId="26"/>
  </si>
  <si>
    <t>廃プラスチック類量</t>
    <rPh sb="0" eb="1">
      <t>ハイ</t>
    </rPh>
    <rPh sb="7" eb="8">
      <t>ルイ</t>
    </rPh>
    <rPh sb="8" eb="9">
      <t>リョウ</t>
    </rPh>
    <phoneticPr fontId="26"/>
  </si>
  <si>
    <t>自動計算</t>
    <rPh sb="0" eb="4">
      <t>ジドウケイサン</t>
    </rPh>
    <phoneticPr fontId="26"/>
  </si>
  <si>
    <r>
      <t>t-CO</t>
    </r>
    <r>
      <rPr>
        <vertAlign val="subscript"/>
        <sz val="11"/>
        <rFont val="ＭＳ Ｐゴシック"/>
        <family val="3"/>
        <charset val="128"/>
      </rPr>
      <t>2</t>
    </r>
    <r>
      <rPr>
        <sz val="11"/>
        <rFont val="ＭＳ Ｐゴシック"/>
        <family val="3"/>
        <charset val="128"/>
      </rPr>
      <t>/廃ﾌﾟﾗt</t>
    </r>
    <rPh sb="6" eb="7">
      <t>ハイ</t>
    </rPh>
    <phoneticPr fontId="26"/>
  </si>
  <si>
    <t>「入札説明書　第３章　２　(4)　②」に規定する配置予定者の資格及び業務経験</t>
    <phoneticPr fontId="26"/>
  </si>
  <si>
    <t>「入札説明書　第３章　２　(6)　①」に規定する施設の運転実績</t>
    <phoneticPr fontId="26"/>
  </si>
  <si>
    <t>入札提出書類提出届</t>
    <rPh sb="2" eb="4">
      <t>テイシュツ</t>
    </rPh>
    <phoneticPr fontId="26"/>
  </si>
  <si>
    <t>運転計画による令和14年度時点処理量を入力</t>
    <rPh sb="0" eb="4">
      <t>ウンテンケイカク</t>
    </rPh>
    <rPh sb="7" eb="9">
      <t>レイワ</t>
    </rPh>
    <rPh sb="11" eb="15">
      <t>ネンドジテン</t>
    </rPh>
    <rPh sb="15" eb="18">
      <t>ショリリョウ</t>
    </rPh>
    <rPh sb="19" eb="21">
      <t>ニュウリョク</t>
    </rPh>
    <phoneticPr fontId="26"/>
  </si>
  <si>
    <t>年間使用量を入力</t>
    <rPh sb="0" eb="5">
      <t>ネンカンシヨウリョウ</t>
    </rPh>
    <rPh sb="6" eb="8">
      <t>ニュウリョク</t>
    </rPh>
    <phoneticPr fontId="26"/>
  </si>
  <si>
    <t>コークス</t>
    <phoneticPr fontId="26"/>
  </si>
  <si>
    <t>場内給湯（リサイクル施設除く）</t>
    <rPh sb="0" eb="2">
      <t>ジョウナイ</t>
    </rPh>
    <rPh sb="2" eb="4">
      <t>キュウトウ</t>
    </rPh>
    <rPh sb="10" eb="13">
      <t>シセツノゾ</t>
    </rPh>
    <phoneticPr fontId="26"/>
  </si>
  <si>
    <t>年間物質収支（令和14年度）</t>
    <rPh sb="0" eb="2">
      <t>ネンカン</t>
    </rPh>
    <rPh sb="2" eb="4">
      <t>ブッシツ</t>
    </rPh>
    <rPh sb="4" eb="6">
      <t>シュウシ</t>
    </rPh>
    <rPh sb="7" eb="9">
      <t>レイワ</t>
    </rPh>
    <rPh sb="11" eb="13">
      <t>ネンド</t>
    </rPh>
    <phoneticPr fontId="26"/>
  </si>
  <si>
    <t>施設全体</t>
    <rPh sb="0" eb="4">
      <t>シセツゼンタイ</t>
    </rPh>
    <phoneticPr fontId="26"/>
  </si>
  <si>
    <t>※各数値は、令和14年度時点とする。</t>
    <rPh sb="1" eb="4">
      <t>カクスウチ</t>
    </rPh>
    <rPh sb="6" eb="8">
      <t>レイワ</t>
    </rPh>
    <rPh sb="10" eb="12">
      <t>ネンド</t>
    </rPh>
    <rPh sb="12" eb="14">
      <t>ジテン</t>
    </rPh>
    <phoneticPr fontId="26"/>
  </si>
  <si>
    <t>資源化</t>
    <rPh sb="0" eb="3">
      <t>シゲンカ</t>
    </rPh>
    <phoneticPr fontId="26"/>
  </si>
  <si>
    <t>最終
処分</t>
    <rPh sb="0" eb="2">
      <t>サイシュウ</t>
    </rPh>
    <rPh sb="3" eb="5">
      <t>ショブン</t>
    </rPh>
    <phoneticPr fontId="26"/>
  </si>
  <si>
    <t>※網掛け部（黄色）に、該当する数値や内容を記入すること。その他のセルは原則として変更しないこと。</t>
    <rPh sb="1" eb="3">
      <t>アミカ</t>
    </rPh>
    <rPh sb="4" eb="5">
      <t>ブ</t>
    </rPh>
    <rPh sb="6" eb="8">
      <t>キイロ</t>
    </rPh>
    <rPh sb="11" eb="13">
      <t>ガイトウ</t>
    </rPh>
    <rPh sb="15" eb="17">
      <t>スウチ</t>
    </rPh>
    <rPh sb="18" eb="20">
      <t>ナイヨウ</t>
    </rPh>
    <rPh sb="21" eb="23">
      <t>キニュウ</t>
    </rPh>
    <rPh sb="30" eb="31">
      <t>タ</t>
    </rPh>
    <rPh sb="35" eb="37">
      <t>ゲンソク</t>
    </rPh>
    <rPh sb="40" eb="42">
      <t>ヘンコウ</t>
    </rPh>
    <phoneticPr fontId="26"/>
  </si>
  <si>
    <t>表１　市全体</t>
    <rPh sb="0" eb="1">
      <t>ヒョウ</t>
    </rPh>
    <rPh sb="3" eb="4">
      <t>シ</t>
    </rPh>
    <rPh sb="4" eb="6">
      <t>ゼンタイ</t>
    </rPh>
    <phoneticPr fontId="26"/>
  </si>
  <si>
    <t>表２　ごみ焼却施設</t>
    <rPh sb="0" eb="1">
      <t>ヒョウ</t>
    </rPh>
    <rPh sb="5" eb="9">
      <t>ショウキャクシセツ</t>
    </rPh>
    <phoneticPr fontId="26"/>
  </si>
  <si>
    <t>※搬出量について、資源化量に計上したものは資源化に「○」を、最終処分量に計上したものには最終処分に「○」を記載すること。</t>
    <rPh sb="1" eb="4">
      <t>ハンシュツリョウ</t>
    </rPh>
    <rPh sb="9" eb="13">
      <t>シゲンカリョウ</t>
    </rPh>
    <rPh sb="14" eb="16">
      <t>ケイジョウ</t>
    </rPh>
    <rPh sb="21" eb="24">
      <t>シゲンカ</t>
    </rPh>
    <rPh sb="30" eb="35">
      <t>サイシュウショブンリョウ</t>
    </rPh>
    <rPh sb="36" eb="38">
      <t>ケイジョウ</t>
    </rPh>
    <rPh sb="44" eb="48">
      <t>サイシュウショブン</t>
    </rPh>
    <rPh sb="53" eb="55">
      <t>キサイ</t>
    </rPh>
    <phoneticPr fontId="26"/>
  </si>
  <si>
    <t>※リサイクル残さとは、剪定枝の処理残さ等、破砕残さ以外の残さを言う。</t>
    <rPh sb="6" eb="7">
      <t>ザン</t>
    </rPh>
    <rPh sb="11" eb="14">
      <t>センテイシ</t>
    </rPh>
    <rPh sb="15" eb="18">
      <t>ショリザン</t>
    </rPh>
    <rPh sb="19" eb="20">
      <t>ナド</t>
    </rPh>
    <rPh sb="21" eb="24">
      <t>ハサイザン</t>
    </rPh>
    <rPh sb="25" eb="27">
      <t>イガイ</t>
    </rPh>
    <rPh sb="28" eb="29">
      <t>ザン</t>
    </rPh>
    <rPh sb="31" eb="32">
      <t>イ</t>
    </rPh>
    <phoneticPr fontId="26"/>
  </si>
  <si>
    <t>■ごみ焼却施設単体（管理棟、計量棟、外構等を含む）の二酸化炭素排出量</t>
    <rPh sb="3" eb="5">
      <t>ショウキャク</t>
    </rPh>
    <rPh sb="5" eb="7">
      <t>シセツ</t>
    </rPh>
    <rPh sb="7" eb="9">
      <t>タンタイ</t>
    </rPh>
    <rPh sb="10" eb="13">
      <t>カンリトウ</t>
    </rPh>
    <rPh sb="14" eb="16">
      <t>ケイリョウ</t>
    </rPh>
    <rPh sb="16" eb="17">
      <t>トウ</t>
    </rPh>
    <rPh sb="18" eb="20">
      <t>ガイコウ</t>
    </rPh>
    <rPh sb="20" eb="21">
      <t>トウ</t>
    </rPh>
    <rPh sb="22" eb="23">
      <t>フク</t>
    </rPh>
    <rPh sb="26" eb="34">
      <t>ニサンカタンソハイシュツリョウ</t>
    </rPh>
    <phoneticPr fontId="26"/>
  </si>
  <si>
    <t>熱供給</t>
    <rPh sb="0" eb="3">
      <t>ネツキョウキュウ</t>
    </rPh>
    <phoneticPr fontId="26"/>
  </si>
  <si>
    <t>電力供給</t>
    <rPh sb="0" eb="4">
      <t>デンリョクキョウキュウ</t>
    </rPh>
    <phoneticPr fontId="26"/>
  </si>
  <si>
    <r>
      <t>ごみ処理量あたりのCO</t>
    </r>
    <r>
      <rPr>
        <vertAlign val="subscript"/>
        <sz val="11"/>
        <rFont val="ＭＳ Ｐゴシック"/>
        <family val="3"/>
        <charset val="128"/>
      </rPr>
      <t>2</t>
    </r>
    <r>
      <rPr>
        <sz val="11"/>
        <rFont val="ＭＳ Ｐゴシック"/>
        <family val="3"/>
        <charset val="128"/>
      </rPr>
      <t>排出量</t>
    </r>
    <rPh sb="2" eb="5">
      <t>ショリリョウ</t>
    </rPh>
    <rPh sb="12" eb="15">
      <t>ハイシュツリョウ</t>
    </rPh>
    <phoneticPr fontId="26"/>
  </si>
  <si>
    <t>適合状況判定</t>
    <rPh sb="0" eb="4">
      <t>テキゴウジョウキョウ</t>
    </rPh>
    <rPh sb="4" eb="6">
      <t>ハンテイ</t>
    </rPh>
    <phoneticPr fontId="26"/>
  </si>
  <si>
    <t>提案する処理方式をプルダウンより選択</t>
    <rPh sb="0" eb="2">
      <t>テイアン</t>
    </rPh>
    <rPh sb="4" eb="8">
      <t>ショリホウシキ</t>
    </rPh>
    <rPh sb="16" eb="18">
      <t>センタク</t>
    </rPh>
    <phoneticPr fontId="26"/>
  </si>
  <si>
    <r>
      <t>CO</t>
    </r>
    <r>
      <rPr>
        <vertAlign val="subscript"/>
        <sz val="11"/>
        <rFont val="ＭＳ Ｐゴシック"/>
        <family val="3"/>
        <charset val="128"/>
      </rPr>
      <t>2</t>
    </r>
    <r>
      <rPr>
        <sz val="11"/>
        <rFont val="ＭＳ Ｐゴシック"/>
        <family val="3"/>
        <charset val="128"/>
      </rPr>
      <t>排出量の基準値</t>
    </r>
    <rPh sb="3" eb="6">
      <t>ハイシュツリョウ</t>
    </rPh>
    <rPh sb="7" eb="10">
      <t>キジュンチ</t>
    </rPh>
    <phoneticPr fontId="26"/>
  </si>
  <si>
    <r>
      <t>エネルギー
起源CO</t>
    </r>
    <r>
      <rPr>
        <vertAlign val="subscript"/>
        <sz val="11"/>
        <rFont val="ＭＳ Ｐゴシック"/>
        <family val="3"/>
        <charset val="128"/>
      </rPr>
      <t>2</t>
    </r>
    <r>
      <rPr>
        <sz val="11"/>
        <rFont val="ＭＳ Ｐゴシック"/>
        <family val="3"/>
        <charset val="128"/>
      </rPr>
      <t xml:space="preserve">
排出量（A）</t>
    </r>
    <rPh sb="6" eb="8">
      <t>キゲン</t>
    </rPh>
    <rPh sb="12" eb="14">
      <t>ハイシュツ</t>
    </rPh>
    <rPh sb="14" eb="15">
      <t>リョウ</t>
    </rPh>
    <phoneticPr fontId="26"/>
  </si>
  <si>
    <r>
      <t>廃ﾌﾟﾗｽﾁｯｸ類等の焼却に由来するCO</t>
    </r>
    <r>
      <rPr>
        <vertAlign val="subscript"/>
        <sz val="11"/>
        <rFont val="ＭＳ Ｐゴシック"/>
        <family val="3"/>
        <charset val="128"/>
      </rPr>
      <t>2</t>
    </r>
    <r>
      <rPr>
        <sz val="11"/>
        <rFont val="ＭＳ Ｐゴシック"/>
        <family val="3"/>
        <charset val="128"/>
      </rPr>
      <t>排出量（B）</t>
    </r>
    <rPh sb="0" eb="1">
      <t>ハイ</t>
    </rPh>
    <rPh sb="8" eb="9">
      <t>ルイ</t>
    </rPh>
    <rPh sb="9" eb="10">
      <t>トウ</t>
    </rPh>
    <rPh sb="11" eb="13">
      <t>ショウキャク</t>
    </rPh>
    <rPh sb="14" eb="16">
      <t>ユライ</t>
    </rPh>
    <rPh sb="21" eb="24">
      <t>ハイシュツリョウ</t>
    </rPh>
    <phoneticPr fontId="26"/>
  </si>
  <si>
    <t>自動計算（リサイクル施設への供給も外部供給と見なす）</t>
    <rPh sb="0" eb="4">
      <t>ジドウケイサン</t>
    </rPh>
    <rPh sb="10" eb="12">
      <t>シセツ</t>
    </rPh>
    <rPh sb="14" eb="16">
      <t>キョウキュウ</t>
    </rPh>
    <rPh sb="17" eb="19">
      <t>ガイブ</t>
    </rPh>
    <rPh sb="19" eb="21">
      <t>キョウキュウ</t>
    </rPh>
    <rPh sb="22" eb="23">
      <t>ミ</t>
    </rPh>
    <phoneticPr fontId="26"/>
  </si>
  <si>
    <r>
      <t>kg-CO</t>
    </r>
    <r>
      <rPr>
        <vertAlign val="subscript"/>
        <sz val="11"/>
        <rFont val="ＭＳ Ｐゴシック"/>
        <family val="3"/>
        <charset val="128"/>
      </rPr>
      <t>2</t>
    </r>
    <r>
      <rPr>
        <sz val="11"/>
        <rFont val="ＭＳ Ｐゴシック"/>
        <family val="3"/>
        <charset val="128"/>
      </rPr>
      <t>/ごみt</t>
    </r>
    <phoneticPr fontId="26"/>
  </si>
  <si>
    <r>
      <t>熱回収等に
よるCO</t>
    </r>
    <r>
      <rPr>
        <vertAlign val="subscript"/>
        <sz val="11"/>
        <rFont val="ＭＳ Ｐゴシック"/>
        <family val="3"/>
        <charset val="128"/>
      </rPr>
      <t>2</t>
    </r>
    <r>
      <rPr>
        <sz val="11"/>
        <rFont val="ＭＳ Ｐゴシック"/>
        <family val="3"/>
        <charset val="128"/>
      </rPr>
      <t>削減
効果（C）</t>
    </r>
    <rPh sb="0" eb="1">
      <t>ネツ</t>
    </rPh>
    <rPh sb="1" eb="3">
      <t>カイシュウ</t>
    </rPh>
    <rPh sb="3" eb="4">
      <t>トウ</t>
    </rPh>
    <rPh sb="11" eb="13">
      <t>サクゲン</t>
    </rPh>
    <rPh sb="14" eb="16">
      <t>コウカ</t>
    </rPh>
    <phoneticPr fontId="26"/>
  </si>
  <si>
    <r>
      <t>一般廃棄物焼却施設におけるCO</t>
    </r>
    <r>
      <rPr>
        <vertAlign val="subscript"/>
        <sz val="11"/>
        <rFont val="ＭＳ Ｐゴシック"/>
        <family val="3"/>
        <charset val="128"/>
      </rPr>
      <t>2</t>
    </r>
    <r>
      <rPr>
        <sz val="11"/>
        <rFont val="ＭＳ Ｐゴシック"/>
        <family val="3"/>
        <charset val="128"/>
      </rPr>
      <t>排出量（I）</t>
    </r>
    <rPh sb="0" eb="9">
      <t>イッパンハイキブツショウキャクシセツ</t>
    </rPh>
    <rPh sb="16" eb="19">
      <t>ハイシュツリョウ</t>
    </rPh>
    <phoneticPr fontId="26"/>
  </si>
  <si>
    <r>
      <t>施設のｴﾈﾙｷﾞｰ使用等に係るCO</t>
    </r>
    <r>
      <rPr>
        <vertAlign val="subscript"/>
        <sz val="11"/>
        <rFont val="ＭＳ Ｐゴシック"/>
        <family val="3"/>
        <charset val="128"/>
      </rPr>
      <t>2</t>
    </r>
    <r>
      <rPr>
        <sz val="11"/>
        <rFont val="ＭＳ Ｐゴシック"/>
        <family val="3"/>
        <charset val="128"/>
      </rPr>
      <t>排出量（E）</t>
    </r>
    <rPh sb="0" eb="2">
      <t>シセツ</t>
    </rPh>
    <rPh sb="9" eb="12">
      <t>シヨウトウ</t>
    </rPh>
    <rPh sb="13" eb="14">
      <t>カカ</t>
    </rPh>
    <rPh sb="18" eb="21">
      <t>ハイシュツリョウ</t>
    </rPh>
    <phoneticPr fontId="26"/>
  </si>
  <si>
    <r>
      <t>CO</t>
    </r>
    <r>
      <rPr>
        <vertAlign val="subscript"/>
        <sz val="11"/>
        <rFont val="ＭＳ Ｐゴシック"/>
        <family val="3"/>
        <charset val="128"/>
      </rPr>
      <t>2</t>
    </r>
    <r>
      <rPr>
        <sz val="11"/>
        <rFont val="ＭＳ Ｐゴシック"/>
        <family val="3"/>
        <charset val="128"/>
      </rPr>
      <t>排出量（I＝A＋B－C）</t>
    </r>
    <rPh sb="3" eb="6">
      <t>ハイシュツリョウ</t>
    </rPh>
    <phoneticPr fontId="26"/>
  </si>
  <si>
    <r>
      <t>CO</t>
    </r>
    <r>
      <rPr>
        <vertAlign val="subscript"/>
        <sz val="11"/>
        <rFont val="ＭＳ Ｐゴシック"/>
        <family val="3"/>
        <charset val="128"/>
      </rPr>
      <t>2</t>
    </r>
    <r>
      <rPr>
        <sz val="11"/>
        <rFont val="ＭＳ Ｐゴシック"/>
        <family val="3"/>
        <charset val="128"/>
      </rPr>
      <t>排出量の基準値</t>
    </r>
    <rPh sb="3" eb="6">
      <t>ハイシュツリョウ</t>
    </rPh>
    <rPh sb="7" eb="9">
      <t>キジュン</t>
    </rPh>
    <rPh sb="9" eb="10">
      <t>チ</t>
    </rPh>
    <phoneticPr fontId="26"/>
  </si>
  <si>
    <r>
      <t>CO</t>
    </r>
    <r>
      <rPr>
        <vertAlign val="subscript"/>
        <sz val="11"/>
        <rFont val="ＭＳ Ｐゴシック"/>
        <family val="3"/>
        <charset val="128"/>
      </rPr>
      <t>2</t>
    </r>
    <r>
      <rPr>
        <sz val="11"/>
        <rFont val="ＭＳ Ｐゴシック"/>
        <family val="3"/>
        <charset val="128"/>
      </rPr>
      <t>排出量（E＝A－C）</t>
    </r>
    <rPh sb="3" eb="6">
      <t>ハイシュツリョウ</t>
    </rPh>
    <phoneticPr fontId="26"/>
  </si>
  <si>
    <t>■施設全体（管理棟、計量棟、外構等、及びリサイクル施設を含む）の二酸化炭素排出量</t>
    <rPh sb="32" eb="37">
      <t>ニサンカタンソ</t>
    </rPh>
    <rPh sb="37" eb="40">
      <t>ハイシュツリョウ</t>
    </rPh>
    <phoneticPr fontId="26"/>
  </si>
  <si>
    <t>二酸化炭素排出量</t>
    <rPh sb="0" eb="3">
      <t>ニサンカ</t>
    </rPh>
    <rPh sb="3" eb="5">
      <t>タンソ</t>
    </rPh>
    <rPh sb="5" eb="7">
      <t>ハイシュツ</t>
    </rPh>
    <rPh sb="7" eb="8">
      <t>リョウ</t>
    </rPh>
    <phoneticPr fontId="26"/>
  </si>
  <si>
    <t>※　算定根拠は添付資料に添付すること。</t>
    <rPh sb="2" eb="4">
      <t>サンテイ</t>
    </rPh>
    <rPh sb="4" eb="6">
      <t>コンキョ</t>
    </rPh>
    <rPh sb="7" eb="9">
      <t>テンプ</t>
    </rPh>
    <rPh sb="9" eb="11">
      <t>シリョウ</t>
    </rPh>
    <rPh sb="12" eb="14">
      <t>テンプ</t>
    </rPh>
    <phoneticPr fontId="26"/>
  </si>
  <si>
    <t>様式第15号-2-1（別紙）</t>
    <rPh sb="0" eb="2">
      <t>ヨウシキ</t>
    </rPh>
    <rPh sb="2" eb="3">
      <t>ダイ</t>
    </rPh>
    <rPh sb="5" eb="6">
      <t>ゴウ</t>
    </rPh>
    <rPh sb="11" eb="13">
      <t>ベッシ</t>
    </rPh>
    <phoneticPr fontId="26"/>
  </si>
  <si>
    <r>
      <t>A4版・縦　3</t>
    </r>
    <r>
      <rPr>
        <sz val="10"/>
        <color indexed="8"/>
        <rFont val="ＭＳ Ｐゴシック"/>
        <family val="3"/>
        <charset val="128"/>
      </rPr>
      <t>ページ</t>
    </r>
    <rPh sb="2" eb="3">
      <t>バン</t>
    </rPh>
    <rPh sb="4" eb="5">
      <t>タテ</t>
    </rPh>
    <phoneticPr fontId="26"/>
  </si>
  <si>
    <t>A4版・縦　3ページ</t>
    <rPh sb="2" eb="3">
      <t>バン</t>
    </rPh>
    <rPh sb="4" eb="5">
      <t>タテ</t>
    </rPh>
    <phoneticPr fontId="26"/>
  </si>
  <si>
    <t>様式第15号-1-9（別紙）</t>
    <phoneticPr fontId="26"/>
  </si>
  <si>
    <t>様式第15号-1-9（別紙）</t>
    <rPh sb="11" eb="13">
      <t>ベッシ</t>
    </rPh>
    <phoneticPr fontId="26"/>
  </si>
  <si>
    <t>様式第15号-2-1（別紙）</t>
    <rPh sb="0" eb="3">
      <t>ヨウシキダイ</t>
    </rPh>
    <rPh sb="5" eb="6">
      <t>ゴウ</t>
    </rPh>
    <rPh sb="11" eb="13">
      <t>ベッシ</t>
    </rPh>
    <phoneticPr fontId="26"/>
  </si>
  <si>
    <t>二酸化炭素排出量</t>
    <rPh sb="0" eb="5">
      <t>ニサンカタンソ</t>
    </rPh>
    <rPh sb="5" eb="8">
      <t>ハイシュツリョウ</t>
    </rPh>
    <phoneticPr fontId="26"/>
  </si>
  <si>
    <t>※1：　　　　　　　　には、「1号炉」の欄の記載例をもとに、稼働日に"*" を記述、非稼働の場合は空白とすること。（1号炉の記入部分は記載例のため、一旦空白にして記入のこと）</t>
    <rPh sb="16" eb="17">
      <t>ゴウ</t>
    </rPh>
    <rPh sb="17" eb="18">
      <t>ロ</t>
    </rPh>
    <rPh sb="20" eb="21">
      <t>ラン</t>
    </rPh>
    <rPh sb="22" eb="24">
      <t>キサイ</t>
    </rPh>
    <rPh sb="24" eb="25">
      <t>レイ</t>
    </rPh>
    <rPh sb="30" eb="32">
      <t>カドウ</t>
    </rPh>
    <rPh sb="32" eb="33">
      <t>ビ</t>
    </rPh>
    <rPh sb="39" eb="41">
      <t>キジュツ</t>
    </rPh>
    <rPh sb="42" eb="43">
      <t>ヒ</t>
    </rPh>
    <rPh sb="43" eb="45">
      <t>カドウ</t>
    </rPh>
    <rPh sb="46" eb="48">
      <t>バアイ</t>
    </rPh>
    <rPh sb="49" eb="51">
      <t>クウハク</t>
    </rPh>
    <rPh sb="59" eb="60">
      <t>ゴウ</t>
    </rPh>
    <rPh sb="60" eb="61">
      <t>ロ</t>
    </rPh>
    <rPh sb="62" eb="64">
      <t>キニュウ</t>
    </rPh>
    <rPh sb="64" eb="66">
      <t>ブブン</t>
    </rPh>
    <rPh sb="67" eb="69">
      <t>キサイ</t>
    </rPh>
    <rPh sb="69" eb="70">
      <t>レイ</t>
    </rPh>
    <rPh sb="74" eb="76">
      <t>イッタン</t>
    </rPh>
    <rPh sb="76" eb="78">
      <t>クウハク</t>
    </rPh>
    <rPh sb="81" eb="83">
      <t>キニュウ</t>
    </rPh>
    <phoneticPr fontId="26"/>
  </si>
  <si>
    <t>※2：様式のフォームは変更しないこと。また、黄色の網掛け部分以外数値は変更しないこと。</t>
    <rPh sb="3" eb="5">
      <t>ヨウシキ</t>
    </rPh>
    <rPh sb="11" eb="13">
      <t>ヘンコウ</t>
    </rPh>
    <rPh sb="22" eb="24">
      <t>キイロ</t>
    </rPh>
    <rPh sb="25" eb="27">
      <t>アミカ</t>
    </rPh>
    <rPh sb="28" eb="30">
      <t>ブブン</t>
    </rPh>
    <rPh sb="30" eb="32">
      <t>イガイ</t>
    </rPh>
    <rPh sb="32" eb="34">
      <t>スウチ</t>
    </rPh>
    <rPh sb="35" eb="37">
      <t>ヘンコウ</t>
    </rPh>
    <phoneticPr fontId="26"/>
  </si>
  <si>
    <t>※3：ごみ焼却施設の各炉の運転日数は、ある程度のばらつきについてやむを得ないものとするが、できるだけバランスを取るよう調整を図ること。</t>
    <rPh sb="10" eb="11">
      <t>カク</t>
    </rPh>
    <rPh sb="11" eb="12">
      <t>ロ</t>
    </rPh>
    <rPh sb="13" eb="15">
      <t>ウンテン</t>
    </rPh>
    <rPh sb="15" eb="17">
      <t>ニッスウ</t>
    </rPh>
    <rPh sb="21" eb="23">
      <t>テイド</t>
    </rPh>
    <rPh sb="35" eb="36">
      <t>エ</t>
    </rPh>
    <rPh sb="55" eb="56">
      <t>ト</t>
    </rPh>
    <rPh sb="59" eb="61">
      <t>チョウセイ</t>
    </rPh>
    <rPh sb="62" eb="63">
      <t>ハカ</t>
    </rPh>
    <phoneticPr fontId="26"/>
  </si>
  <si>
    <t>※8：立ち上げ、立ち下げ時はそれぞれ休止中と見なすこと。</t>
    <rPh sb="18" eb="21">
      <t>キュウシチュウ</t>
    </rPh>
    <phoneticPr fontId="26"/>
  </si>
  <si>
    <t>※9：「2-1　ごみ質の推移」に示す数値（①～⑦）の考え方については、様式第15号-3-1（別紙1）に示すとおりである。</t>
    <phoneticPr fontId="26"/>
  </si>
  <si>
    <t>※10：実稼働時に売電電力量を算定する時点では、DCSにて算定する低位発熱量（蒸発量から逆算する想定値）の日平均値もとに、「2-1 ごみ質の推移」のごみ質区分設定（①～⑦）を行う。</t>
    <rPh sb="79" eb="81">
      <t>セッテイ</t>
    </rPh>
    <phoneticPr fontId="26"/>
  </si>
  <si>
    <t>※4：各炉の日処理量は定格能力とし、かつ2炉合計の年間処理量は計画処理量に概ね整合すること。</t>
    <rPh sb="3" eb="4">
      <t>カク</t>
    </rPh>
    <rPh sb="4" eb="5">
      <t>ロ</t>
    </rPh>
    <rPh sb="6" eb="7">
      <t>ニチ</t>
    </rPh>
    <rPh sb="7" eb="9">
      <t>ショリ</t>
    </rPh>
    <rPh sb="9" eb="10">
      <t>リョウ</t>
    </rPh>
    <rPh sb="11" eb="13">
      <t>テイカク</t>
    </rPh>
    <rPh sb="13" eb="15">
      <t>ノウリョク</t>
    </rPh>
    <rPh sb="21" eb="22">
      <t>ロ</t>
    </rPh>
    <rPh sb="22" eb="24">
      <t>ゴウケイ</t>
    </rPh>
    <rPh sb="25" eb="27">
      <t>ネンカン</t>
    </rPh>
    <rPh sb="27" eb="29">
      <t>ショリ</t>
    </rPh>
    <rPh sb="29" eb="30">
      <t>リョウ</t>
    </rPh>
    <rPh sb="31" eb="33">
      <t>ケイカク</t>
    </rPh>
    <rPh sb="33" eb="35">
      <t>ショリ</t>
    </rPh>
    <rPh sb="35" eb="36">
      <t>リョウ</t>
    </rPh>
    <rPh sb="37" eb="38">
      <t>オオム</t>
    </rPh>
    <rPh sb="39" eb="41">
      <t>セイゴウ</t>
    </rPh>
    <phoneticPr fontId="26"/>
  </si>
  <si>
    <t>※5：年度初日（4/1）のピット内のごみ貯留量は貯留能力の半分が貯留された状態とし、年度最終日（3/31）のピット内のごみ貯留残量も概ね半分になるよう想定すること。</t>
    <rPh sb="3" eb="6">
      <t>ネンドショ</t>
    </rPh>
    <rPh sb="6" eb="7">
      <t>ニチ</t>
    </rPh>
    <rPh sb="16" eb="17">
      <t>ナイ</t>
    </rPh>
    <rPh sb="20" eb="22">
      <t>チョリュウ</t>
    </rPh>
    <rPh sb="22" eb="23">
      <t>リョウ</t>
    </rPh>
    <rPh sb="24" eb="26">
      <t>チョリュウ</t>
    </rPh>
    <rPh sb="26" eb="28">
      <t>ノウリョク</t>
    </rPh>
    <rPh sb="29" eb="31">
      <t>ハンブン</t>
    </rPh>
    <rPh sb="32" eb="34">
      <t>チョリュウ</t>
    </rPh>
    <rPh sb="37" eb="39">
      <t>ジョウタイ</t>
    </rPh>
    <rPh sb="42" eb="44">
      <t>ネンド</t>
    </rPh>
    <rPh sb="44" eb="47">
      <t>サイシュウビ</t>
    </rPh>
    <rPh sb="57" eb="58">
      <t>ナイ</t>
    </rPh>
    <rPh sb="61" eb="63">
      <t>チョリュウ</t>
    </rPh>
    <rPh sb="63" eb="65">
      <t>ザンリョウ</t>
    </rPh>
    <rPh sb="66" eb="67">
      <t>オオム</t>
    </rPh>
    <rPh sb="68" eb="70">
      <t>ハンブン</t>
    </rPh>
    <rPh sb="75" eb="77">
      <t>ソウテイ</t>
    </rPh>
    <phoneticPr fontId="26"/>
  </si>
  <si>
    <t>※6：ごみ焼却施設への日搬入量は、「ごみ焼却施設搬入ごみ量」に示す値とする。なお、この量にはリサイクル施設から移送される可燃性残さを含む。</t>
    <rPh sb="11" eb="12">
      <t>ニチ</t>
    </rPh>
    <rPh sb="12" eb="14">
      <t>ハンニュウ</t>
    </rPh>
    <rPh sb="14" eb="15">
      <t>リョウ</t>
    </rPh>
    <rPh sb="31" eb="32">
      <t>シメ</t>
    </rPh>
    <rPh sb="33" eb="34">
      <t>アタイ</t>
    </rPh>
    <rPh sb="43" eb="44">
      <t>リョウ</t>
    </rPh>
    <rPh sb="55" eb="57">
      <t>イソウ</t>
    </rPh>
    <rPh sb="60" eb="64">
      <t>カネンセイザン</t>
    </rPh>
    <rPh sb="66" eb="67">
      <t>フク</t>
    </rPh>
    <phoneticPr fontId="26"/>
  </si>
  <si>
    <r>
      <t>なお、赤線で示す範囲（例えば⑥であれば、7,817</t>
    </r>
    <r>
      <rPr>
        <sz val="11"/>
        <rFont val="ＭＳ Ｐゴシック"/>
        <family val="3"/>
        <charset val="128"/>
      </rPr>
      <t>kJ/kg から 8</t>
    </r>
    <r>
      <rPr>
        <sz val="11"/>
        <rFont val="ＭＳ Ｐゴシック"/>
        <family val="3"/>
        <charset val="128"/>
      </rPr>
      <t>,850</t>
    </r>
    <r>
      <rPr>
        <sz val="11"/>
        <rFont val="ＭＳ Ｐゴシック"/>
        <family val="3"/>
        <charset val="128"/>
      </rPr>
      <t>kJ/kg まで)の低位発熱量は、</t>
    </r>
    <r>
      <rPr>
        <sz val="11"/>
        <rFont val="ＭＳ Ｐゴシック"/>
        <family val="3"/>
        <charset val="128"/>
      </rPr>
      <t>8,333</t>
    </r>
    <r>
      <rPr>
        <sz val="11"/>
        <rFont val="ＭＳ Ｐゴシック"/>
        <family val="3"/>
        <charset val="128"/>
      </rPr>
      <t>kJ/kg を代表値とする。</t>
    </r>
    <rPh sb="3" eb="5">
      <t>アカセン</t>
    </rPh>
    <rPh sb="6" eb="7">
      <t>シメ</t>
    </rPh>
    <rPh sb="8" eb="10">
      <t>ハンイ</t>
    </rPh>
    <rPh sb="11" eb="12">
      <t>タト</t>
    </rPh>
    <rPh sb="49" eb="51">
      <t>テイイ</t>
    </rPh>
    <rPh sb="51" eb="53">
      <t>ハツネツ</t>
    </rPh>
    <rPh sb="53" eb="54">
      <t>リョウ</t>
    </rPh>
    <rPh sb="68" eb="70">
      <t>ダイヒョウ</t>
    </rPh>
    <rPh sb="70" eb="71">
      <t>チ</t>
    </rPh>
    <phoneticPr fontId="26"/>
  </si>
  <si>
    <t>設　備</t>
    <phoneticPr fontId="26"/>
  </si>
  <si>
    <t>番号</t>
    <rPh sb="0" eb="2">
      <t>バンゴウ</t>
    </rPh>
    <phoneticPr fontId="26"/>
  </si>
  <si>
    <t>機　器</t>
    <phoneticPr fontId="26"/>
  </si>
  <si>
    <t>部　品</t>
    <phoneticPr fontId="26"/>
  </si>
  <si>
    <t>予備
有無</t>
    <rPh sb="0" eb="2">
      <t>ヨビ</t>
    </rPh>
    <rPh sb="3" eb="5">
      <t>ウム</t>
    </rPh>
    <phoneticPr fontId="26"/>
  </si>
  <si>
    <t>保全方法</t>
    <rPh sb="0" eb="2">
      <t>ホゼン</t>
    </rPh>
    <rPh sb="2" eb="4">
      <t>ホウホウ</t>
    </rPh>
    <phoneticPr fontId="26"/>
  </si>
  <si>
    <t>管理</t>
    <rPh sb="0" eb="2">
      <t>カンリ</t>
    </rPh>
    <phoneticPr fontId="26"/>
  </si>
  <si>
    <t>備　考</t>
    <phoneticPr fontId="26"/>
  </si>
  <si>
    <t>診断項目</t>
    <rPh sb="0" eb="2">
      <t>シンダン</t>
    </rPh>
    <rPh sb="2" eb="4">
      <t>コウモク</t>
    </rPh>
    <phoneticPr fontId="26"/>
  </si>
  <si>
    <t>評価方法</t>
    <rPh sb="0" eb="2">
      <t>ヒョウカ</t>
    </rPh>
    <rPh sb="2" eb="4">
      <t>ホウホウ</t>
    </rPh>
    <phoneticPr fontId="26"/>
  </si>
  <si>
    <t>管理値</t>
    <rPh sb="0" eb="2">
      <t>カンリ</t>
    </rPh>
    <rPh sb="2" eb="3">
      <t>チ</t>
    </rPh>
    <phoneticPr fontId="26"/>
  </si>
  <si>
    <t>診断頻度</t>
    <rPh sb="0" eb="2">
      <t>シンダン</t>
    </rPh>
    <rPh sb="2" eb="4">
      <t>ヒンド</t>
    </rPh>
    <phoneticPr fontId="26"/>
  </si>
  <si>
    <t>受入供給設備</t>
    <rPh sb="0" eb="2">
      <t>ウケイレ</t>
    </rPh>
    <rPh sb="2" eb="6">
      <t>キョウキュウセツビ</t>
    </rPh>
    <phoneticPr fontId="26"/>
  </si>
  <si>
    <t>燃焼ガス冷却
設備</t>
    <rPh sb="0" eb="2">
      <t>ネンショウ</t>
    </rPh>
    <rPh sb="4" eb="6">
      <t>レイキャク</t>
    </rPh>
    <rPh sb="7" eb="9">
      <t>セツビ</t>
    </rPh>
    <phoneticPr fontId="26"/>
  </si>
  <si>
    <t>余熱利用設備</t>
    <phoneticPr fontId="26"/>
  </si>
  <si>
    <t>通風設備</t>
    <rPh sb="0" eb="2">
      <t>ツウフウ</t>
    </rPh>
    <rPh sb="2" eb="4">
      <t>セツビ</t>
    </rPh>
    <phoneticPr fontId="26"/>
  </si>
  <si>
    <t>その他</t>
    <rPh sb="2" eb="3">
      <t>タ</t>
    </rPh>
    <phoneticPr fontId="26"/>
  </si>
  <si>
    <t>破砕設備</t>
    <rPh sb="0" eb="2">
      <t>ハサイ</t>
    </rPh>
    <rPh sb="2" eb="4">
      <t>セツビ</t>
    </rPh>
    <phoneticPr fontId="26"/>
  </si>
  <si>
    <t>貯留・搬出
設備</t>
    <rPh sb="0" eb="2">
      <t>チョリュウ</t>
    </rPh>
    <rPh sb="3" eb="5">
      <t>ハンシュツ</t>
    </rPh>
    <phoneticPr fontId="26"/>
  </si>
  <si>
    <t>保管設備</t>
    <rPh sb="0" eb="2">
      <t>ホカン</t>
    </rPh>
    <rPh sb="2" eb="4">
      <t>セツビ</t>
    </rPh>
    <phoneticPr fontId="26"/>
  </si>
  <si>
    <t>排水処理設備</t>
    <phoneticPr fontId="26"/>
  </si>
  <si>
    <t>電気設備</t>
    <phoneticPr fontId="26"/>
  </si>
  <si>
    <t>計装設備</t>
    <phoneticPr fontId="26"/>
  </si>
  <si>
    <t>建築機械設備</t>
    <rPh sb="0" eb="2">
      <t>ケンチク</t>
    </rPh>
    <rPh sb="2" eb="4">
      <t>キカイ</t>
    </rPh>
    <rPh sb="4" eb="6">
      <t>セツビ</t>
    </rPh>
    <phoneticPr fontId="26"/>
  </si>
  <si>
    <t>建築電気設備</t>
    <rPh sb="0" eb="2">
      <t>ケンチク</t>
    </rPh>
    <rPh sb="2" eb="4">
      <t>デンキ</t>
    </rPh>
    <rPh sb="4" eb="6">
      <t>セツビ</t>
    </rPh>
    <phoneticPr fontId="26"/>
  </si>
  <si>
    <t>重要
度</t>
    <rPh sb="0" eb="2">
      <t>ジュウヨウ</t>
    </rPh>
    <rPh sb="3" eb="4">
      <t>ド</t>
    </rPh>
    <phoneticPr fontId="26"/>
  </si>
  <si>
    <t>目標
耐用
年数</t>
    <rPh sb="0" eb="2">
      <t>モクヒョウ</t>
    </rPh>
    <rPh sb="3" eb="5">
      <t>タイヨウ</t>
    </rPh>
    <rPh sb="6" eb="8">
      <t>ネンスウ</t>
    </rPh>
    <phoneticPr fontId="26"/>
  </si>
  <si>
    <t>粗大ごみ処理施設</t>
    <rPh sb="0" eb="2">
      <t>ソダイ</t>
    </rPh>
    <rPh sb="4" eb="8">
      <t>ショリシセツ</t>
    </rPh>
    <phoneticPr fontId="26"/>
  </si>
  <si>
    <t>豊橋市単独施設</t>
    <rPh sb="0" eb="3">
      <t>トヨハシシ</t>
    </rPh>
    <rPh sb="3" eb="7">
      <t>タンドクシセツ</t>
    </rPh>
    <phoneticPr fontId="26"/>
  </si>
  <si>
    <r>
      <t xml:space="preserve">受入供給設備
</t>
    </r>
    <r>
      <rPr>
        <sz val="9"/>
        <rFont val="ＭＳ 明朝"/>
        <family val="1"/>
        <charset val="128"/>
      </rPr>
      <t>（計量棟を含む）</t>
    </r>
    <rPh sb="0" eb="2">
      <t>ウケイレ</t>
    </rPh>
    <rPh sb="2" eb="4">
      <t>キョウキュウ</t>
    </rPh>
    <rPh sb="4" eb="6">
      <t>セツビ</t>
    </rPh>
    <rPh sb="8" eb="11">
      <t>ケイリョウトウ</t>
    </rPh>
    <rPh sb="12" eb="13">
      <t>フク</t>
    </rPh>
    <phoneticPr fontId="26"/>
  </si>
  <si>
    <t>燃焼、溶融
設備</t>
    <rPh sb="3" eb="5">
      <t>ヨウユウ</t>
    </rPh>
    <rPh sb="6" eb="8">
      <t>セツビ</t>
    </rPh>
    <phoneticPr fontId="26"/>
  </si>
  <si>
    <t xml:space="preserve">排ガス処理
設備 </t>
    <rPh sb="0" eb="1">
      <t>ハイ</t>
    </rPh>
    <rPh sb="3" eb="5">
      <t>ショリ</t>
    </rPh>
    <rPh sb="6" eb="8">
      <t>セツビ</t>
    </rPh>
    <phoneticPr fontId="26"/>
  </si>
  <si>
    <t>スラグ等処理
設備</t>
    <rPh sb="3" eb="4">
      <t>トウ</t>
    </rPh>
    <rPh sb="4" eb="6">
      <t>ショリ</t>
    </rPh>
    <rPh sb="7" eb="9">
      <t>セツビ</t>
    </rPh>
    <phoneticPr fontId="26"/>
  </si>
  <si>
    <t>飛灰処理設備</t>
    <rPh sb="0" eb="6">
      <t>ヒバイショリセツビ</t>
    </rPh>
    <phoneticPr fontId="26"/>
  </si>
  <si>
    <t>給水設備</t>
    <rPh sb="0" eb="4">
      <t>キュウスイセツビ</t>
    </rPh>
    <phoneticPr fontId="26"/>
  </si>
  <si>
    <t>雑設備</t>
    <rPh sb="0" eb="3">
      <t>ザツセツビ</t>
    </rPh>
    <phoneticPr fontId="26"/>
  </si>
  <si>
    <t>搬送・選別
設備</t>
    <rPh sb="0" eb="2">
      <t>ハンソウ</t>
    </rPh>
    <rPh sb="3" eb="5">
      <t>センベツ</t>
    </rPh>
    <rPh sb="6" eb="8">
      <t>セツビ</t>
    </rPh>
    <phoneticPr fontId="26"/>
  </si>
  <si>
    <t>持込ごみ
受入選別設備</t>
    <rPh sb="0" eb="2">
      <t>モチコミ</t>
    </rPh>
    <rPh sb="5" eb="7">
      <t>ウケイレ</t>
    </rPh>
    <rPh sb="7" eb="11">
      <t>センベツセツビ</t>
    </rPh>
    <phoneticPr fontId="26"/>
  </si>
  <si>
    <t>危険ごみ処理
設備</t>
    <rPh sb="0" eb="2">
      <t>キケン</t>
    </rPh>
    <rPh sb="4" eb="6">
      <t>ショリ</t>
    </rPh>
    <rPh sb="7" eb="9">
      <t>セツビ</t>
    </rPh>
    <phoneticPr fontId="26"/>
  </si>
  <si>
    <t>剪定枝等
処理設備</t>
    <rPh sb="0" eb="4">
      <t>センテイシトウ</t>
    </rPh>
    <rPh sb="5" eb="9">
      <t>ショリセツビ</t>
    </rPh>
    <phoneticPr fontId="26"/>
  </si>
  <si>
    <t>※1　建設対象施設を対象に各設備を構成する主要な機器及びその部品を列挙すること。</t>
    <rPh sb="3" eb="5">
      <t>ケンセツ</t>
    </rPh>
    <rPh sb="5" eb="7">
      <t>タイショウ</t>
    </rPh>
    <rPh sb="7" eb="9">
      <t>シセツ</t>
    </rPh>
    <rPh sb="10" eb="12">
      <t>タイショウ</t>
    </rPh>
    <rPh sb="13" eb="16">
      <t>カクセツビ</t>
    </rPh>
    <rPh sb="17" eb="19">
      <t>コウセイ</t>
    </rPh>
    <rPh sb="21" eb="23">
      <t>シュヨウ</t>
    </rPh>
    <rPh sb="24" eb="26">
      <t>キキ</t>
    </rPh>
    <rPh sb="26" eb="27">
      <t>オヨ</t>
    </rPh>
    <rPh sb="30" eb="32">
      <t>ブヒン</t>
    </rPh>
    <rPh sb="33" eb="35">
      <t>レッキョ</t>
    </rPh>
    <phoneticPr fontId="26"/>
  </si>
  <si>
    <t>※2　作成に当たり「廃棄物処理施設長寿命化計画作成の手引き（ごみ焼却施設編）」（平成２２年３月（令和３年３月改訂）、環境省）を参考とすること。</t>
    <rPh sb="3" eb="5">
      <t>サクセイ</t>
    </rPh>
    <rPh sb="6" eb="7">
      <t>ア</t>
    </rPh>
    <rPh sb="10" eb="13">
      <t>ハイキブツ</t>
    </rPh>
    <rPh sb="13" eb="15">
      <t>ショリ</t>
    </rPh>
    <rPh sb="15" eb="17">
      <t>シセツ</t>
    </rPh>
    <rPh sb="17" eb="21">
      <t>チョウジュミョウカ</t>
    </rPh>
    <rPh sb="21" eb="23">
      <t>ケイカク</t>
    </rPh>
    <rPh sb="23" eb="25">
      <t>サクセイ</t>
    </rPh>
    <rPh sb="26" eb="28">
      <t>テビ</t>
    </rPh>
    <rPh sb="48" eb="50">
      <t>レイワ</t>
    </rPh>
    <rPh sb="51" eb="52">
      <t>ネン</t>
    </rPh>
    <rPh sb="53" eb="54">
      <t>ガツ</t>
    </rPh>
    <rPh sb="54" eb="56">
      <t>カイテイ</t>
    </rPh>
    <rPh sb="58" eb="61">
      <t>カンキョウショウ</t>
    </rPh>
    <rPh sb="63" eb="65">
      <t>サンコウ</t>
    </rPh>
    <phoneticPr fontId="26"/>
  </si>
  <si>
    <t>※3　表中の保全方法においてＢＭは事後保全、ＴＢＭは時間基準保全（予防保全）、ＣＢＭは状態基準保全（予防保全）を指す。</t>
    <rPh sb="3" eb="4">
      <t>ヒョウ</t>
    </rPh>
    <rPh sb="4" eb="5">
      <t>ナカ</t>
    </rPh>
    <rPh sb="6" eb="8">
      <t>ホゼン</t>
    </rPh>
    <rPh sb="8" eb="10">
      <t>ホウホウ</t>
    </rPh>
    <rPh sb="17" eb="19">
      <t>ジゴ</t>
    </rPh>
    <rPh sb="19" eb="21">
      <t>ホゼン</t>
    </rPh>
    <rPh sb="26" eb="28">
      <t>ジカン</t>
    </rPh>
    <rPh sb="28" eb="30">
      <t>キジュン</t>
    </rPh>
    <rPh sb="30" eb="32">
      <t>ホゼン</t>
    </rPh>
    <rPh sb="33" eb="35">
      <t>ヨボウ</t>
    </rPh>
    <rPh sb="35" eb="37">
      <t>ホゼン</t>
    </rPh>
    <rPh sb="43" eb="45">
      <t>ジョウタイ</t>
    </rPh>
    <rPh sb="45" eb="47">
      <t>キジュン</t>
    </rPh>
    <rPh sb="47" eb="49">
      <t>ホゼン</t>
    </rPh>
    <rPh sb="50" eb="52">
      <t>ヨボウ</t>
    </rPh>
    <rPh sb="52" eb="54">
      <t>ホゼン</t>
    </rPh>
    <rPh sb="56" eb="57">
      <t>サ</t>
    </rPh>
    <phoneticPr fontId="26"/>
  </si>
  <si>
    <t>※4　表中の管理欄において診断項目は「減肉・磨耗・腐食・詰り」等を、評価方法は「●●測定・●●試験・●●検査」等を記載し、管理値には評価方法による結果を判断する指標を記載する。</t>
    <rPh sb="3" eb="4">
      <t>ヒョウ</t>
    </rPh>
    <rPh sb="4" eb="5">
      <t>ナカ</t>
    </rPh>
    <rPh sb="6" eb="8">
      <t>カンリ</t>
    </rPh>
    <rPh sb="8" eb="9">
      <t>ラン</t>
    </rPh>
    <rPh sb="13" eb="15">
      <t>シンダン</t>
    </rPh>
    <rPh sb="15" eb="17">
      <t>コウモク</t>
    </rPh>
    <rPh sb="19" eb="20">
      <t>ゲン</t>
    </rPh>
    <rPh sb="20" eb="21">
      <t>ニク</t>
    </rPh>
    <rPh sb="22" eb="24">
      <t>マモウ</t>
    </rPh>
    <rPh sb="25" eb="27">
      <t>フショク</t>
    </rPh>
    <rPh sb="28" eb="29">
      <t>ツマ</t>
    </rPh>
    <rPh sb="31" eb="32">
      <t>ナド</t>
    </rPh>
    <rPh sb="34" eb="36">
      <t>ヒョウカ</t>
    </rPh>
    <rPh sb="36" eb="38">
      <t>ホウホウ</t>
    </rPh>
    <rPh sb="42" eb="44">
      <t>ソクテイ</t>
    </rPh>
    <rPh sb="47" eb="49">
      <t>シケン</t>
    </rPh>
    <rPh sb="52" eb="54">
      <t>ケンサ</t>
    </rPh>
    <rPh sb="55" eb="56">
      <t>ナド</t>
    </rPh>
    <rPh sb="57" eb="59">
      <t>キサイ</t>
    </rPh>
    <rPh sb="61" eb="63">
      <t>カンリ</t>
    </rPh>
    <rPh sb="63" eb="64">
      <t>アタイ</t>
    </rPh>
    <rPh sb="66" eb="68">
      <t>ヒョウカ</t>
    </rPh>
    <rPh sb="68" eb="70">
      <t>ホウホウ</t>
    </rPh>
    <rPh sb="73" eb="75">
      <t>ケッカ</t>
    </rPh>
    <rPh sb="76" eb="78">
      <t>ハンダン</t>
    </rPh>
    <rPh sb="80" eb="82">
      <t>シヒョウ</t>
    </rPh>
    <rPh sb="83" eb="85">
      <t>キサイ</t>
    </rPh>
    <phoneticPr fontId="26"/>
  </si>
  <si>
    <t>※6　必要に応じ枠、ページ数を増やして記入すること。</t>
    <rPh sb="8" eb="9">
      <t>ワク</t>
    </rPh>
    <rPh sb="13" eb="14">
      <t>スウ</t>
    </rPh>
    <phoneticPr fontId="26"/>
  </si>
  <si>
    <t>維持補修費（千円）</t>
    <rPh sb="0" eb="5">
      <t>イジホシュウヒ</t>
    </rPh>
    <rPh sb="6" eb="8">
      <t>センエン</t>
    </rPh>
    <phoneticPr fontId="26"/>
  </si>
  <si>
    <t>※7　必要に応じ枠、ページ数を増やして記入すること。</t>
    <rPh sb="8" eb="9">
      <t>ワク</t>
    </rPh>
    <rPh sb="13" eb="14">
      <t>スウ</t>
    </rPh>
    <phoneticPr fontId="26"/>
  </si>
  <si>
    <t>2028年度</t>
    <rPh sb="4" eb="6">
      <t>ネンド</t>
    </rPh>
    <phoneticPr fontId="26"/>
  </si>
  <si>
    <t>BM</t>
    <phoneticPr fontId="26"/>
  </si>
  <si>
    <t>TBM</t>
    <phoneticPr fontId="26"/>
  </si>
  <si>
    <t>CBM</t>
    <phoneticPr fontId="26"/>
  </si>
  <si>
    <t>2029年度</t>
    <rPh sb="4" eb="6">
      <t>ネンド</t>
    </rPh>
    <phoneticPr fontId="26"/>
  </si>
  <si>
    <t>2030年度</t>
    <rPh sb="4" eb="6">
      <t>ネンド</t>
    </rPh>
    <phoneticPr fontId="26"/>
  </si>
  <si>
    <t>2031年度</t>
    <rPh sb="4" eb="6">
      <t>ネンド</t>
    </rPh>
    <phoneticPr fontId="26"/>
  </si>
  <si>
    <t>2032年度</t>
    <rPh sb="4" eb="6">
      <t>ネンド</t>
    </rPh>
    <phoneticPr fontId="26"/>
  </si>
  <si>
    <t>2033年度</t>
    <rPh sb="4" eb="6">
      <t>ネンド</t>
    </rPh>
    <phoneticPr fontId="26"/>
  </si>
  <si>
    <t>2034年度</t>
    <rPh sb="4" eb="6">
      <t>ネンド</t>
    </rPh>
    <phoneticPr fontId="26"/>
  </si>
  <si>
    <t>2035年度</t>
    <rPh sb="4" eb="6">
      <t>ネンド</t>
    </rPh>
    <phoneticPr fontId="26"/>
  </si>
  <si>
    <t>2036年度</t>
    <rPh sb="4" eb="6">
      <t>ネンド</t>
    </rPh>
    <phoneticPr fontId="26"/>
  </si>
  <si>
    <t>2037年度</t>
    <rPh sb="4" eb="6">
      <t>ネンド</t>
    </rPh>
    <phoneticPr fontId="26"/>
  </si>
  <si>
    <t>2038年度</t>
    <rPh sb="4" eb="6">
      <t>ネンド</t>
    </rPh>
    <phoneticPr fontId="26"/>
  </si>
  <si>
    <t>2039年度</t>
    <rPh sb="4" eb="6">
      <t>ネンド</t>
    </rPh>
    <phoneticPr fontId="26"/>
  </si>
  <si>
    <t>2040年度</t>
    <rPh sb="4" eb="6">
      <t>ネンド</t>
    </rPh>
    <phoneticPr fontId="26"/>
  </si>
  <si>
    <t>2041年度</t>
    <rPh sb="4" eb="6">
      <t>ネンド</t>
    </rPh>
    <phoneticPr fontId="26"/>
  </si>
  <si>
    <t>2042年度</t>
    <rPh sb="4" eb="6">
      <t>ネンド</t>
    </rPh>
    <phoneticPr fontId="26"/>
  </si>
  <si>
    <t>2043年度</t>
    <rPh sb="4" eb="6">
      <t>ネンド</t>
    </rPh>
    <phoneticPr fontId="26"/>
  </si>
  <si>
    <t>2044年度</t>
    <rPh sb="4" eb="6">
      <t>ネンド</t>
    </rPh>
    <phoneticPr fontId="26"/>
  </si>
  <si>
    <t>2045年度</t>
    <rPh sb="4" eb="6">
      <t>ネンド</t>
    </rPh>
    <phoneticPr fontId="26"/>
  </si>
  <si>
    <t>2046年度</t>
    <rPh sb="4" eb="6">
      <t>ネンド</t>
    </rPh>
    <phoneticPr fontId="26"/>
  </si>
  <si>
    <t>2047年度</t>
    <rPh sb="4" eb="6">
      <t>ネンド</t>
    </rPh>
    <phoneticPr fontId="26"/>
  </si>
  <si>
    <t>主要機器の維持補修計画（2028（令和10）年度～2047（令和29）年度）</t>
    <rPh sb="5" eb="7">
      <t>イジ</t>
    </rPh>
    <rPh sb="7" eb="9">
      <t>ホシュウ</t>
    </rPh>
    <rPh sb="9" eb="11">
      <t>ケイカク</t>
    </rPh>
    <rPh sb="17" eb="19">
      <t>レイワ</t>
    </rPh>
    <rPh sb="22" eb="24">
      <t>ネンド</t>
    </rPh>
    <rPh sb="30" eb="32">
      <t>レイワ</t>
    </rPh>
    <rPh sb="35" eb="37">
      <t>ネンド</t>
    </rPh>
    <phoneticPr fontId="26"/>
  </si>
  <si>
    <t>2048年度</t>
    <rPh sb="4" eb="6">
      <t>ネンド</t>
    </rPh>
    <phoneticPr fontId="26"/>
  </si>
  <si>
    <t>2049年度</t>
    <rPh sb="4" eb="6">
      <t>ネンド</t>
    </rPh>
    <phoneticPr fontId="26"/>
  </si>
  <si>
    <t>2050年度</t>
    <rPh sb="4" eb="6">
      <t>ネンド</t>
    </rPh>
    <phoneticPr fontId="26"/>
  </si>
  <si>
    <t>2051年度</t>
    <rPh sb="4" eb="6">
      <t>ネンド</t>
    </rPh>
    <phoneticPr fontId="26"/>
  </si>
  <si>
    <t>2052年度</t>
    <rPh sb="4" eb="6">
      <t>ネンド</t>
    </rPh>
    <phoneticPr fontId="26"/>
  </si>
  <si>
    <t>2053年度</t>
    <rPh sb="4" eb="6">
      <t>ネンド</t>
    </rPh>
    <phoneticPr fontId="26"/>
  </si>
  <si>
    <t>2054年度</t>
    <rPh sb="4" eb="6">
      <t>ネンド</t>
    </rPh>
    <phoneticPr fontId="26"/>
  </si>
  <si>
    <t>2055年度</t>
    <rPh sb="4" eb="6">
      <t>ネンド</t>
    </rPh>
    <phoneticPr fontId="26"/>
  </si>
  <si>
    <t>2056年度</t>
    <rPh sb="4" eb="6">
      <t>ネンド</t>
    </rPh>
    <phoneticPr fontId="26"/>
  </si>
  <si>
    <t>2057年度</t>
    <rPh sb="4" eb="6">
      <t>ネンド</t>
    </rPh>
    <phoneticPr fontId="26"/>
  </si>
  <si>
    <t>主要機器の維持補修計画（2048（令和30）年度～2057（令和39）年度）</t>
    <rPh sb="5" eb="7">
      <t>イジ</t>
    </rPh>
    <rPh sb="7" eb="9">
      <t>ホシュウ</t>
    </rPh>
    <rPh sb="9" eb="11">
      <t>ケイカク</t>
    </rPh>
    <rPh sb="17" eb="19">
      <t>レイワ</t>
    </rPh>
    <rPh sb="22" eb="24">
      <t>ネンド</t>
    </rPh>
    <rPh sb="30" eb="32">
      <t>レイワ</t>
    </rPh>
    <rPh sb="35" eb="37">
      <t>ネンド</t>
    </rPh>
    <phoneticPr fontId="26"/>
  </si>
  <si>
    <t>※3　表中の保全方法においてBMは事後保全、TBMは時間基準保全（予防保全）、CBMは状態基準保全（予防保全）を指す。</t>
    <rPh sb="3" eb="4">
      <t>ヒョウ</t>
    </rPh>
    <rPh sb="4" eb="5">
      <t>ナカ</t>
    </rPh>
    <rPh sb="6" eb="8">
      <t>ホゼン</t>
    </rPh>
    <rPh sb="8" eb="10">
      <t>ホウホウ</t>
    </rPh>
    <rPh sb="17" eb="19">
      <t>ジゴ</t>
    </rPh>
    <rPh sb="19" eb="21">
      <t>ホゼン</t>
    </rPh>
    <rPh sb="26" eb="28">
      <t>ジカン</t>
    </rPh>
    <rPh sb="28" eb="30">
      <t>キジュン</t>
    </rPh>
    <rPh sb="30" eb="32">
      <t>ホゼン</t>
    </rPh>
    <rPh sb="33" eb="35">
      <t>ヨボウ</t>
    </rPh>
    <rPh sb="35" eb="37">
      <t>ホゼン</t>
    </rPh>
    <rPh sb="43" eb="45">
      <t>ジョウタイ</t>
    </rPh>
    <rPh sb="45" eb="47">
      <t>キジュン</t>
    </rPh>
    <rPh sb="47" eb="49">
      <t>ホゼン</t>
    </rPh>
    <rPh sb="50" eb="52">
      <t>ヨボウ</t>
    </rPh>
    <rPh sb="52" eb="54">
      <t>ホゼン</t>
    </rPh>
    <rPh sb="56" eb="57">
      <t>サ</t>
    </rPh>
    <phoneticPr fontId="26"/>
  </si>
  <si>
    <t>維持補修スケジュール</t>
    <rPh sb="0" eb="4">
      <t>イジホシュウ</t>
    </rPh>
    <phoneticPr fontId="26"/>
  </si>
  <si>
    <t>※5　維持補修スケジュール欄は、該当する年度に○印をつけ、各年度の施設ごとの維持補修費の合計金額を維持補修費欄に記入すること。</t>
    <rPh sb="3" eb="7">
      <t>イジホシュウ</t>
    </rPh>
    <rPh sb="13" eb="14">
      <t>ラン</t>
    </rPh>
    <rPh sb="16" eb="18">
      <t>ガイトウ</t>
    </rPh>
    <rPh sb="20" eb="22">
      <t>ネンド</t>
    </rPh>
    <rPh sb="24" eb="25">
      <t>ジルシ</t>
    </rPh>
    <rPh sb="29" eb="32">
      <t>カクネンド</t>
    </rPh>
    <rPh sb="33" eb="35">
      <t>シセツ</t>
    </rPh>
    <rPh sb="38" eb="40">
      <t>イジ</t>
    </rPh>
    <rPh sb="40" eb="42">
      <t>ホシュウ</t>
    </rPh>
    <rPh sb="42" eb="43">
      <t>ヒ</t>
    </rPh>
    <rPh sb="44" eb="46">
      <t>ゴウケイ</t>
    </rPh>
    <rPh sb="46" eb="48">
      <t>キンガク</t>
    </rPh>
    <rPh sb="49" eb="51">
      <t>イジ</t>
    </rPh>
    <rPh sb="51" eb="53">
      <t>ホシュウ</t>
    </rPh>
    <rPh sb="53" eb="54">
      <t>ヒ</t>
    </rPh>
    <rPh sb="54" eb="55">
      <t>ラン</t>
    </rPh>
    <rPh sb="56" eb="58">
      <t>キニュウ</t>
    </rPh>
    <phoneticPr fontId="26"/>
  </si>
  <si>
    <t>※6　維持補修スケジュール欄において、ごみ焼却施設の稼働初年度（2028（令和10）年3月16日～2028年3月31日）は2028年度に、粗大ごみ処理施設及び豊橋市単独施設の稼働初年度（2032（令和14）年3月16日～2032年3月31日）は2032年度に含むものとする。</t>
    <rPh sb="3" eb="7">
      <t>イジホシュウ</t>
    </rPh>
    <rPh sb="13" eb="14">
      <t>ラン</t>
    </rPh>
    <rPh sb="21" eb="25">
      <t>ショウキャクシセツ</t>
    </rPh>
    <rPh sb="26" eb="31">
      <t>カドウショネンド</t>
    </rPh>
    <rPh sb="37" eb="39">
      <t>レイワ</t>
    </rPh>
    <rPh sb="42" eb="43">
      <t>ネン</t>
    </rPh>
    <rPh sb="44" eb="45">
      <t>ガツ</t>
    </rPh>
    <rPh sb="47" eb="48">
      <t>ニチ</t>
    </rPh>
    <rPh sb="53" eb="54">
      <t>ネン</t>
    </rPh>
    <rPh sb="55" eb="56">
      <t>ガツ</t>
    </rPh>
    <rPh sb="58" eb="59">
      <t>ニチ</t>
    </rPh>
    <rPh sb="65" eb="67">
      <t>ネンド</t>
    </rPh>
    <rPh sb="69" eb="71">
      <t>ソダイ</t>
    </rPh>
    <rPh sb="73" eb="77">
      <t>ショリシセツ</t>
    </rPh>
    <rPh sb="77" eb="78">
      <t>オヨ</t>
    </rPh>
    <rPh sb="79" eb="82">
      <t>トヨハシシ</t>
    </rPh>
    <rPh sb="82" eb="86">
      <t>タンドクシセツ</t>
    </rPh>
    <rPh sb="87" eb="92">
      <t>カドウショネンド</t>
    </rPh>
    <rPh sb="98" eb="100">
      <t>レイワ</t>
    </rPh>
    <rPh sb="103" eb="104">
      <t>ネン</t>
    </rPh>
    <rPh sb="105" eb="106">
      <t>ガツ</t>
    </rPh>
    <rPh sb="108" eb="109">
      <t>ニチ</t>
    </rPh>
    <rPh sb="114" eb="115">
      <t>ネン</t>
    </rPh>
    <rPh sb="116" eb="117">
      <t>ガツ</t>
    </rPh>
    <rPh sb="119" eb="120">
      <t>ニチ</t>
    </rPh>
    <rPh sb="126" eb="128">
      <t>ネンド</t>
    </rPh>
    <rPh sb="129" eb="130">
      <t>フク</t>
    </rPh>
    <phoneticPr fontId="26"/>
  </si>
  <si>
    <t>改定指数（提案）</t>
    <rPh sb="0" eb="4">
      <t>カイテイシスウ</t>
    </rPh>
    <rPh sb="5" eb="7">
      <t>テイアン</t>
    </rPh>
    <phoneticPr fontId="26"/>
  </si>
  <si>
    <t>　改定指数（提案）は、物価変動を計る指標として、入札説明書別紙5に示す指標にかえて他に希望する指標がある場合には、提案する指標を記載すること。
　ただし、提案にあたっては、入札説明書別紙5に示す指標を前提とすること。</t>
    <rPh sb="1" eb="5">
      <t>カイテイシスウ</t>
    </rPh>
    <rPh sb="6" eb="8">
      <t>テイアン</t>
    </rPh>
    <rPh sb="11" eb="13">
      <t>ブッカ</t>
    </rPh>
    <rPh sb="13" eb="15">
      <t>ヘンドウ</t>
    </rPh>
    <rPh sb="16" eb="17">
      <t>ハカ</t>
    </rPh>
    <rPh sb="18" eb="20">
      <t>シヒョウ</t>
    </rPh>
    <rPh sb="24" eb="29">
      <t>ニュウサツセツメイショ</t>
    </rPh>
    <rPh sb="29" eb="31">
      <t>ベッシ</t>
    </rPh>
    <rPh sb="33" eb="34">
      <t>シメ</t>
    </rPh>
    <rPh sb="35" eb="37">
      <t>シヒョウ</t>
    </rPh>
    <rPh sb="41" eb="42">
      <t>ホカ</t>
    </rPh>
    <rPh sb="43" eb="45">
      <t>キボウ</t>
    </rPh>
    <rPh sb="47" eb="49">
      <t>シヒョウ</t>
    </rPh>
    <rPh sb="52" eb="54">
      <t>バアイ</t>
    </rPh>
    <rPh sb="57" eb="59">
      <t>テイアン</t>
    </rPh>
    <rPh sb="61" eb="63">
      <t>シヒョウ</t>
    </rPh>
    <rPh sb="64" eb="66">
      <t>キサイ</t>
    </rPh>
    <rPh sb="77" eb="79">
      <t>テイアン</t>
    </rPh>
    <rPh sb="100" eb="102">
      <t>ゼンテイ</t>
    </rPh>
    <phoneticPr fontId="26"/>
  </si>
  <si>
    <t>改定指数（提案）は、物価変動を計る指標として、入札説明書別紙5に示す指標にかえて他に希望する指標がある場合には、提案する指標を記載すること。
ただし、提案にあたっては、入札説明書別紙5に示す指標を前提とすること。</t>
    <phoneticPr fontId="26"/>
  </si>
  <si>
    <t>改定指数（提案）</t>
    <phoneticPr fontId="26"/>
  </si>
  <si>
    <t>※8</t>
  </si>
  <si>
    <t>　提案単価は円単位とし、その端数は切り捨てとする。</t>
    <phoneticPr fontId="26"/>
  </si>
  <si>
    <t>　CD-R等に保存して提出するデータは、Microsoft Excel（バージョンは2010以降）で、必ず計算式等を残したファイル（本様式以外のシートに計算式がリンクする場合には、
　当該シートも含む。）とするよう留意すること。</t>
    <rPh sb="5" eb="6">
      <t>ナド</t>
    </rPh>
    <phoneticPr fontId="26"/>
  </si>
  <si>
    <t>CD-R等に保存して提出するデータは、Microsoft Excel（バージョンは2010以降）で、必ず計算式等を残したファイル（本様式以外のシートに計算式がリンクする場合には、当該シートも含む。）とするよう
留意すること。</t>
    <rPh sb="4" eb="5">
      <t>ナド</t>
    </rPh>
    <phoneticPr fontId="26"/>
  </si>
  <si>
    <t>　CD-R等に保存して提出するデータは、Microsoft Excel（バージョンは2010以降）で、必ず計算式等を残したファイル（本様式以外のシートに計算式がリンクする
　場合には、当該シートも含む。）とするよう留意すること。</t>
    <rPh sb="5" eb="6">
      <t>ナド</t>
    </rPh>
    <phoneticPr fontId="26"/>
  </si>
  <si>
    <t>　様式第14号、様式第14号（別紙2及び別紙3）、様式第16号-1-1（別紙1及び別紙9）との整合に留意すること。</t>
    <rPh sb="8" eb="10">
      <t>ヨウシキ</t>
    </rPh>
    <rPh sb="10" eb="11">
      <t>ダイ</t>
    </rPh>
    <rPh sb="13" eb="14">
      <t>ゴウ</t>
    </rPh>
    <rPh sb="15" eb="17">
      <t>ベッシ</t>
    </rPh>
    <rPh sb="18" eb="19">
      <t>オヨ</t>
    </rPh>
    <rPh sb="20" eb="22">
      <t>ベッシ</t>
    </rPh>
    <rPh sb="36" eb="38">
      <t>ベッシ</t>
    </rPh>
    <rPh sb="39" eb="40">
      <t>オヨ</t>
    </rPh>
    <rPh sb="41" eb="43">
      <t>ベッシ</t>
    </rPh>
    <rPh sb="47" eb="49">
      <t>セイゴウ</t>
    </rPh>
    <rPh sb="50" eb="52">
      <t>リュウイ</t>
    </rPh>
    <phoneticPr fontId="26"/>
  </si>
  <si>
    <t>　当該業務を複数の企業にて実施する場合には、適宜、必要により、本様式を用いて提出すること。</t>
    <rPh sb="1" eb="3">
      <t>トウガイ</t>
    </rPh>
    <rPh sb="3" eb="5">
      <t>ギョウム</t>
    </rPh>
    <rPh sb="6" eb="8">
      <t>フクスウ</t>
    </rPh>
    <rPh sb="9" eb="11">
      <t>キギョウ</t>
    </rPh>
    <rPh sb="13" eb="15">
      <t>ジッシ</t>
    </rPh>
    <rPh sb="17" eb="19">
      <t>バアイ</t>
    </rPh>
    <rPh sb="22" eb="24">
      <t>テキギ</t>
    </rPh>
    <rPh sb="25" eb="27">
      <t>ヒツヨウ</t>
    </rPh>
    <rPh sb="31" eb="32">
      <t>ホン</t>
    </rPh>
    <rPh sb="32" eb="34">
      <t>ヨウシキ</t>
    </rPh>
    <rPh sb="35" eb="36">
      <t>モチ</t>
    </rPh>
    <rPh sb="38" eb="40">
      <t>テイシュツ</t>
    </rPh>
    <phoneticPr fontId="26"/>
  </si>
  <si>
    <t>　様式第14号、様式第14号（別紙2及び別紙3）、様式第16号-1-1（別紙1及び別紙11）との整合に留意すること。</t>
    <phoneticPr fontId="26"/>
  </si>
  <si>
    <t>■業務委託料Ｆ（主灰等資源化）</t>
    <phoneticPr fontId="26"/>
  </si>
  <si>
    <t>■業務委託料Ｅ（主灰等運搬）</t>
    <phoneticPr fontId="26"/>
  </si>
  <si>
    <t>■業務委託料Ａ（ごみ焼却施設）</t>
    <phoneticPr fontId="26"/>
  </si>
  <si>
    <t>①SPCの設立時</t>
    <rPh sb="5" eb="8">
      <t>セツリツジ</t>
    </rPh>
    <phoneticPr fontId="26"/>
  </si>
  <si>
    <t>②運営業務期間開始時</t>
    <rPh sb="1" eb="3">
      <t>ウンエイ</t>
    </rPh>
    <rPh sb="3" eb="5">
      <t>ギョウム</t>
    </rPh>
    <rPh sb="5" eb="7">
      <t>キカン</t>
    </rPh>
    <rPh sb="7" eb="9">
      <t>カイシ</t>
    </rPh>
    <rPh sb="9" eb="10">
      <t>ジ</t>
    </rPh>
    <phoneticPr fontId="26"/>
  </si>
  <si>
    <t>表３　粗大ごみ処理施設</t>
    <rPh sb="0" eb="1">
      <t>ヒョウ</t>
    </rPh>
    <rPh sb="3" eb="5">
      <t>ソダイ</t>
    </rPh>
    <rPh sb="7" eb="9">
      <t>ショリ</t>
    </rPh>
    <rPh sb="9" eb="11">
      <t>シセツ</t>
    </rPh>
    <phoneticPr fontId="26"/>
  </si>
  <si>
    <t>３．粗大ごみ処理施設</t>
    <rPh sb="2" eb="4">
      <t>ソダイ</t>
    </rPh>
    <rPh sb="6" eb="8">
      <t>ショリ</t>
    </rPh>
    <rPh sb="8" eb="10">
      <t>シセツ</t>
    </rPh>
    <phoneticPr fontId="26"/>
  </si>
  <si>
    <t>破砕
対象量</t>
    <rPh sb="0" eb="2">
      <t>ハサイ</t>
    </rPh>
    <rPh sb="3" eb="6">
      <t>タイショウリョウ</t>
    </rPh>
    <phoneticPr fontId="26"/>
  </si>
  <si>
    <t>破砕残さ（粗大ごみ処理</t>
    <rPh sb="0" eb="3">
      <t>ハサイザン</t>
    </rPh>
    <rPh sb="5" eb="7">
      <t>ソダイ</t>
    </rPh>
    <rPh sb="9" eb="11">
      <t>ショリ</t>
    </rPh>
    <phoneticPr fontId="26"/>
  </si>
  <si>
    <t>　施設以外から搬入）</t>
    <rPh sb="1" eb="3">
      <t>シセツ</t>
    </rPh>
    <rPh sb="3" eb="5">
      <t>イガイ</t>
    </rPh>
    <rPh sb="7" eb="9">
      <t>ハンニュウ</t>
    </rPh>
    <phoneticPr fontId="26"/>
  </si>
  <si>
    <t>　施設から搬入）</t>
    <rPh sb="1" eb="3">
      <t>シセツ</t>
    </rPh>
    <rPh sb="5" eb="7">
      <t>ハンニュウ</t>
    </rPh>
    <phoneticPr fontId="26"/>
  </si>
  <si>
    <t>※ごみ焼却施設の搬出量合計は、表１のごみ焼却施設の資源化量と最終処分量の合計と一致させること。</t>
    <rPh sb="3" eb="7">
      <t>ショウキャクシセツ</t>
    </rPh>
    <rPh sb="8" eb="11">
      <t>ハンシュツリョウ</t>
    </rPh>
    <rPh sb="11" eb="13">
      <t>ゴウケイ</t>
    </rPh>
    <rPh sb="15" eb="16">
      <t>ヒョウ</t>
    </rPh>
    <rPh sb="20" eb="24">
      <t>ショウキャクシセツ</t>
    </rPh>
    <rPh sb="25" eb="29">
      <t>シゲンカリョウ</t>
    </rPh>
    <rPh sb="30" eb="35">
      <t>サイシュウショブンリョウ</t>
    </rPh>
    <rPh sb="36" eb="38">
      <t>ゴウケイ</t>
    </rPh>
    <rPh sb="39" eb="41">
      <t>イッチ</t>
    </rPh>
    <phoneticPr fontId="26"/>
  </si>
  <si>
    <t>　　粗大ごみ処理施設の搬出量合計は、表１の粗大ごみ処理施設の資源化量、最終処分量、及び表２の破砕残さ（粗大ごみ処理施設から搬入）の合計と一致させること。</t>
    <rPh sb="2" eb="4">
      <t>ソダイ</t>
    </rPh>
    <rPh sb="6" eb="8">
      <t>ショリ</t>
    </rPh>
    <rPh sb="8" eb="10">
      <t>シセツ</t>
    </rPh>
    <rPh sb="11" eb="16">
      <t>ハンシュツリョウゴウケイ</t>
    </rPh>
    <rPh sb="18" eb="19">
      <t>ヒョウ</t>
    </rPh>
    <rPh sb="21" eb="23">
      <t>ソダイ</t>
    </rPh>
    <rPh sb="25" eb="27">
      <t>ショリ</t>
    </rPh>
    <rPh sb="27" eb="29">
      <t>シセツ</t>
    </rPh>
    <rPh sb="30" eb="33">
      <t>シゲンカ</t>
    </rPh>
    <rPh sb="33" eb="34">
      <t>リョウ</t>
    </rPh>
    <rPh sb="35" eb="40">
      <t>サイシュウショブンリョウ</t>
    </rPh>
    <rPh sb="41" eb="42">
      <t>オヨ</t>
    </rPh>
    <rPh sb="43" eb="44">
      <t>ヒョウ</t>
    </rPh>
    <rPh sb="46" eb="48">
      <t>ハサイ</t>
    </rPh>
    <rPh sb="48" eb="49">
      <t>ザン</t>
    </rPh>
    <rPh sb="51" eb="53">
      <t>ソダイ</t>
    </rPh>
    <rPh sb="55" eb="57">
      <t>ショリ</t>
    </rPh>
    <rPh sb="57" eb="59">
      <t>シセツ</t>
    </rPh>
    <rPh sb="61" eb="63">
      <t>ハンニュウ</t>
    </rPh>
    <rPh sb="65" eb="67">
      <t>ゴウケイ</t>
    </rPh>
    <rPh sb="68" eb="70">
      <t>イッチ</t>
    </rPh>
    <phoneticPr fontId="26"/>
  </si>
  <si>
    <t>粗大ごみ処理施設</t>
    <rPh sb="0" eb="2">
      <t>ソダイ</t>
    </rPh>
    <rPh sb="4" eb="6">
      <t>ショリ</t>
    </rPh>
    <rPh sb="6" eb="8">
      <t>シセツ</t>
    </rPh>
    <phoneticPr fontId="26"/>
  </si>
  <si>
    <t>【運転管理】体制（粗大ごみ処理施設の運転管理体制）</t>
    <rPh sb="9" eb="11">
      <t>ソダイ</t>
    </rPh>
    <rPh sb="13" eb="15">
      <t>ショリ</t>
    </rPh>
    <rPh sb="15" eb="17">
      <t>シセツ</t>
    </rPh>
    <phoneticPr fontId="26"/>
  </si>
  <si>
    <t>粗大ごみ施設の処理不適物の対応範囲</t>
    <rPh sb="0" eb="2">
      <t>ソダイ</t>
    </rPh>
    <rPh sb="4" eb="6">
      <t>シセツ</t>
    </rPh>
    <rPh sb="13" eb="15">
      <t>タイオウ</t>
    </rPh>
    <rPh sb="15" eb="17">
      <t>ハンイ</t>
    </rPh>
    <phoneticPr fontId="26"/>
  </si>
  <si>
    <t>粗大ごみ施設の処理不適物の対応範囲</t>
    <rPh sb="0" eb="2">
      <t>ソダイ</t>
    </rPh>
    <rPh sb="4" eb="6">
      <t>シセツ</t>
    </rPh>
    <rPh sb="7" eb="9">
      <t>ショリ</t>
    </rPh>
    <rPh sb="9" eb="11">
      <t>フテキ</t>
    </rPh>
    <rPh sb="11" eb="12">
      <t>ブツ</t>
    </rPh>
    <rPh sb="13" eb="15">
      <t>タイオウ</t>
    </rPh>
    <rPh sb="15" eb="17">
      <t>ハンイ</t>
    </rPh>
    <phoneticPr fontId="26"/>
  </si>
  <si>
    <t>様式第15号-1-6（別紙2）</t>
    <rPh sb="11" eb="13">
      <t>ベッシ</t>
    </rPh>
    <phoneticPr fontId="26"/>
  </si>
  <si>
    <t>様式第15号-1-6（別紙1）</t>
    <rPh sb="11" eb="13">
      <t>ベッシ</t>
    </rPh>
    <phoneticPr fontId="26"/>
  </si>
  <si>
    <t>様式第15号-1-6（別紙1）</t>
    <rPh sb="0" eb="2">
      <t>ヨウシキ</t>
    </rPh>
    <rPh sb="2" eb="3">
      <t>ダイ</t>
    </rPh>
    <rPh sb="5" eb="6">
      <t>ゴウ</t>
    </rPh>
    <rPh sb="11" eb="13">
      <t>ベッシ</t>
    </rPh>
    <phoneticPr fontId="26"/>
  </si>
  <si>
    <t>様式第15号-1-6（別紙2）</t>
    <rPh sb="0" eb="3">
      <t>ヨウシキダイ</t>
    </rPh>
    <rPh sb="5" eb="6">
      <t>ゴウ</t>
    </rPh>
    <rPh sb="11" eb="13">
      <t>ベッシ</t>
    </rPh>
    <phoneticPr fontId="26"/>
  </si>
  <si>
    <r>
      <t>※1：</t>
    </r>
    <r>
      <rPr>
        <sz val="11"/>
        <rFont val="ＭＳ Ｐゴシック"/>
        <family val="3"/>
        <charset val="128"/>
      </rPr>
      <t>　　　　　　　　　に数値を記述すること。</t>
    </r>
    <rPh sb="13" eb="15">
      <t>スウチ</t>
    </rPh>
    <rPh sb="16" eb="18">
      <t>キジュツ</t>
    </rPh>
    <phoneticPr fontId="26"/>
  </si>
  <si>
    <t>※2：付属棟や外構等は所掌区分のプラント動力または建築動力に含めること。</t>
    <rPh sb="3" eb="5">
      <t>フゾク</t>
    </rPh>
    <rPh sb="5" eb="6">
      <t>トウ</t>
    </rPh>
    <rPh sb="7" eb="9">
      <t>ガイコウ</t>
    </rPh>
    <rPh sb="9" eb="10">
      <t>トウ</t>
    </rPh>
    <rPh sb="11" eb="13">
      <t>ショショウ</t>
    </rPh>
    <rPh sb="13" eb="15">
      <t>クブン</t>
    </rPh>
    <rPh sb="20" eb="22">
      <t>ドウリョク</t>
    </rPh>
    <rPh sb="25" eb="27">
      <t>ケンチク</t>
    </rPh>
    <rPh sb="27" eb="29">
      <t>ドウリョク</t>
    </rPh>
    <rPh sb="30" eb="31">
      <t>フク</t>
    </rPh>
    <phoneticPr fontId="26"/>
  </si>
  <si>
    <t>※3：上記に記述する設備電力、平均負荷率等の設定は、入札説明書 「第６章　提出書類」にて提出を求める施設計画図書と整合を図ること。</t>
    <rPh sb="3" eb="5">
      <t>ジョウキ</t>
    </rPh>
    <rPh sb="6" eb="8">
      <t>キジュツ</t>
    </rPh>
    <rPh sb="10" eb="12">
      <t>セツビ</t>
    </rPh>
    <rPh sb="12" eb="14">
      <t>デンリョク</t>
    </rPh>
    <rPh sb="15" eb="17">
      <t>ヘイキン</t>
    </rPh>
    <rPh sb="17" eb="19">
      <t>フカ</t>
    </rPh>
    <rPh sb="19" eb="20">
      <t>リツ</t>
    </rPh>
    <rPh sb="20" eb="21">
      <t>トウ</t>
    </rPh>
    <rPh sb="22" eb="24">
      <t>セッテイ</t>
    </rPh>
    <rPh sb="26" eb="28">
      <t>ニュウサツ</t>
    </rPh>
    <rPh sb="28" eb="31">
      <t>セツメイショ</t>
    </rPh>
    <rPh sb="33" eb="34">
      <t>ダイ</t>
    </rPh>
    <rPh sb="35" eb="36">
      <t>ショウ</t>
    </rPh>
    <rPh sb="37" eb="39">
      <t>テイシュツ</t>
    </rPh>
    <rPh sb="39" eb="41">
      <t>ショルイ</t>
    </rPh>
    <rPh sb="44" eb="46">
      <t>テイシュツ</t>
    </rPh>
    <rPh sb="47" eb="48">
      <t>モト</t>
    </rPh>
    <rPh sb="50" eb="52">
      <t>シセツ</t>
    </rPh>
    <rPh sb="52" eb="54">
      <t>ケイカク</t>
    </rPh>
    <rPh sb="54" eb="56">
      <t>トショ</t>
    </rPh>
    <rPh sb="57" eb="59">
      <t>セイゴウ</t>
    </rPh>
    <rPh sb="60" eb="61">
      <t>ハカ</t>
    </rPh>
    <phoneticPr fontId="26"/>
  </si>
  <si>
    <t>※4：「焼却炉またはガス化溶融炉プラント動力」の平均負荷率の欄には、ごみ質（①～⑦）に応じた平均負荷率を記述すること。</t>
    <rPh sb="4" eb="7">
      <t>ショウキャクロ</t>
    </rPh>
    <rPh sb="12" eb="13">
      <t>カ</t>
    </rPh>
    <rPh sb="13" eb="15">
      <t>ヨウユウ</t>
    </rPh>
    <rPh sb="15" eb="16">
      <t>ロ</t>
    </rPh>
    <rPh sb="20" eb="22">
      <t>ドウリョク</t>
    </rPh>
    <rPh sb="24" eb="26">
      <t>ヘイキン</t>
    </rPh>
    <rPh sb="26" eb="28">
      <t>フカ</t>
    </rPh>
    <rPh sb="28" eb="29">
      <t>リツ</t>
    </rPh>
    <rPh sb="30" eb="31">
      <t>ラン</t>
    </rPh>
    <rPh sb="36" eb="37">
      <t>シツ</t>
    </rPh>
    <rPh sb="43" eb="44">
      <t>オウ</t>
    </rPh>
    <rPh sb="46" eb="48">
      <t>ヘイキン</t>
    </rPh>
    <rPh sb="48" eb="50">
      <t>フカ</t>
    </rPh>
    <rPh sb="50" eb="51">
      <t>リツ</t>
    </rPh>
    <rPh sb="52" eb="54">
      <t>キジュツ</t>
    </rPh>
    <phoneticPr fontId="26"/>
  </si>
  <si>
    <t>※1：運転日数欄の合計（G100のセル）は365日になること。</t>
    <rPh sb="3" eb="5">
      <t>ウンテン</t>
    </rPh>
    <rPh sb="5" eb="7">
      <t>ニッスウ</t>
    </rPh>
    <rPh sb="7" eb="8">
      <t>ラン</t>
    </rPh>
    <rPh sb="9" eb="11">
      <t>ゴウケイ</t>
    </rPh>
    <rPh sb="24" eb="25">
      <t>ニチ</t>
    </rPh>
    <phoneticPr fontId="26"/>
  </si>
  <si>
    <t>※2：本様式（４．電力量（自動計算））は様式第15号-3-1（別紙2）及び本別紙1の「１．」、「２．」の入力によって自動計算されるものである。</t>
    <rPh sb="3" eb="4">
      <t>ホン</t>
    </rPh>
    <rPh sb="4" eb="6">
      <t>ヨウシキ</t>
    </rPh>
    <rPh sb="9" eb="11">
      <t>デンリョク</t>
    </rPh>
    <rPh sb="11" eb="12">
      <t>リョウ</t>
    </rPh>
    <rPh sb="13" eb="15">
      <t>ジドウ</t>
    </rPh>
    <rPh sb="15" eb="17">
      <t>ケイサン</t>
    </rPh>
    <rPh sb="31" eb="33">
      <t>ベッシ</t>
    </rPh>
    <rPh sb="35" eb="36">
      <t>オヨ</t>
    </rPh>
    <rPh sb="37" eb="38">
      <t>ホン</t>
    </rPh>
    <rPh sb="38" eb="40">
      <t>ベッシ</t>
    </rPh>
    <rPh sb="52" eb="54">
      <t>ニュウリョク</t>
    </rPh>
    <rPh sb="58" eb="60">
      <t>ジドウ</t>
    </rPh>
    <rPh sb="60" eb="62">
      <t>ケイサン</t>
    </rPh>
    <phoneticPr fontId="26"/>
  </si>
  <si>
    <t>※1：「ごみ質」に示す①から⑦は下図の「ごみ質No.」を示し、かつ、各ごみ質No.に相当する「低位発熱量（代表値）」を示す。</t>
    <rPh sb="6" eb="7">
      <t>シツ</t>
    </rPh>
    <rPh sb="9" eb="10">
      <t>シメ</t>
    </rPh>
    <rPh sb="16" eb="18">
      <t>カズ</t>
    </rPh>
    <rPh sb="22" eb="23">
      <t>シツ</t>
    </rPh>
    <rPh sb="28" eb="29">
      <t>シメ</t>
    </rPh>
    <rPh sb="34" eb="35">
      <t>カク</t>
    </rPh>
    <rPh sb="37" eb="38">
      <t>シツ</t>
    </rPh>
    <rPh sb="42" eb="44">
      <t>ソウトウ</t>
    </rPh>
    <rPh sb="47" eb="49">
      <t>テイイ</t>
    </rPh>
    <rPh sb="49" eb="51">
      <t>ハツネツ</t>
    </rPh>
    <rPh sb="51" eb="52">
      <t>リョウ</t>
    </rPh>
    <rPh sb="53" eb="55">
      <t>ダイヒョウ</t>
    </rPh>
    <rPh sb="55" eb="56">
      <t>チ</t>
    </rPh>
    <rPh sb="59" eb="60">
      <t>シメ</t>
    </rPh>
    <phoneticPr fontId="26"/>
  </si>
  <si>
    <t>※2：下図に示す各ごみ質の出現頻度は、様式第15号-3-1（別紙2）の「2-1　ごみ質の推移」に反映している。</t>
    <rPh sb="3" eb="5">
      <t>カズ</t>
    </rPh>
    <rPh sb="6" eb="7">
      <t>シメ</t>
    </rPh>
    <rPh sb="8" eb="9">
      <t>カク</t>
    </rPh>
    <rPh sb="11" eb="12">
      <t>シツ</t>
    </rPh>
    <rPh sb="13" eb="15">
      <t>シュツゲン</t>
    </rPh>
    <rPh sb="15" eb="17">
      <t>ヒンド</t>
    </rPh>
    <rPh sb="30" eb="32">
      <t>ベッシ</t>
    </rPh>
    <rPh sb="42" eb="43">
      <t>シツ</t>
    </rPh>
    <rPh sb="44" eb="46">
      <t>スイイ</t>
    </rPh>
    <rPh sb="48" eb="50">
      <t>ハンエイ</t>
    </rPh>
    <phoneticPr fontId="26"/>
  </si>
  <si>
    <t>％（様式第15号-2-1（別紙）の条件下）</t>
    <rPh sb="13" eb="15">
      <t>ベッシ</t>
    </rPh>
    <rPh sb="17" eb="19">
      <t>ジョウケン</t>
    </rPh>
    <rPh sb="19" eb="20">
      <t>シタ</t>
    </rPh>
    <phoneticPr fontId="26"/>
  </si>
  <si>
    <t>※2：外部燃料等に起因するものを含めた数値で記入すること。</t>
    <phoneticPr fontId="26"/>
  </si>
  <si>
    <t>※4：常用発電分は計上しないこと。</t>
    <phoneticPr fontId="26"/>
  </si>
  <si>
    <t>※3：外気温度17℃（年平均気温（令和2年度、伊良湖特別</t>
    <rPh sb="11" eb="14">
      <t>ネンヘイキン</t>
    </rPh>
    <rPh sb="12" eb="13">
      <t>ガンネン</t>
    </rPh>
    <rPh sb="17" eb="19">
      <t>レイワ</t>
    </rPh>
    <rPh sb="20" eb="22">
      <t>ネンド</t>
    </rPh>
    <rPh sb="21" eb="22">
      <t>ド</t>
    </rPh>
    <rPh sb="23" eb="26">
      <t>イラコ</t>
    </rPh>
    <rPh sb="26" eb="28">
      <t>トクベツ</t>
    </rPh>
    <phoneticPr fontId="26"/>
  </si>
  <si>
    <t>※2：発電効率は、エネルギー回収型廃棄物処理施設整備マニュアル（令和3年4月</t>
    <rPh sb="3" eb="5">
      <t>ハツデン</t>
    </rPh>
    <rPh sb="5" eb="7">
      <t>コウリツ</t>
    </rPh>
    <rPh sb="14" eb="17">
      <t>カイシュウガタ</t>
    </rPh>
    <rPh sb="17" eb="20">
      <t>ハイキブツ</t>
    </rPh>
    <rPh sb="20" eb="22">
      <t>ショリ</t>
    </rPh>
    <rPh sb="22" eb="24">
      <t>シセツ</t>
    </rPh>
    <rPh sb="24" eb="26">
      <t>セイビ</t>
    </rPh>
    <rPh sb="32" eb="34">
      <t>レイワ</t>
    </rPh>
    <rPh sb="35" eb="36">
      <t>ネン</t>
    </rPh>
    <rPh sb="37" eb="38">
      <t>ガツ</t>
    </rPh>
    <phoneticPr fontId="26"/>
  </si>
  <si>
    <t>　　　改訂、環境省）に定義された方法で算出される値を記述すること。</t>
    <rPh sb="11" eb="13">
      <t>テイギ</t>
    </rPh>
    <rPh sb="16" eb="18">
      <t>ホウホウ</t>
    </rPh>
    <rPh sb="19" eb="21">
      <t>サンシュツ</t>
    </rPh>
    <phoneticPr fontId="26"/>
  </si>
  <si>
    <t>※7：災害廃棄物は見込まないものとする。</t>
    <rPh sb="5" eb="8">
      <t>ハイキブツ</t>
    </rPh>
    <rPh sb="9" eb="11">
      <t>ミコ</t>
    </rPh>
    <phoneticPr fontId="26"/>
  </si>
  <si>
    <t>*</t>
    <phoneticPr fontId="26"/>
  </si>
  <si>
    <t>平成28～令和2年度平均値</t>
    <rPh sb="0" eb="2">
      <t>ヘイセイ</t>
    </rPh>
    <rPh sb="5" eb="7">
      <t>レイワ</t>
    </rPh>
    <rPh sb="8" eb="10">
      <t>ネンド</t>
    </rPh>
    <rPh sb="10" eb="13">
      <t>ヘイキンチ</t>
    </rPh>
    <phoneticPr fontId="26"/>
  </si>
  <si>
    <t>【基本方針】全体事業計画</t>
    <rPh sb="1" eb="5">
      <t>キホンホウシン</t>
    </rPh>
    <rPh sb="6" eb="8">
      <t>ゼンタイ</t>
    </rPh>
    <rPh sb="8" eb="10">
      <t>ジギョウ</t>
    </rPh>
    <rPh sb="10" eb="12">
      <t>ケイカク</t>
    </rPh>
    <phoneticPr fontId="26"/>
  </si>
  <si>
    <t>主要機器の維持補修計画（2028（令和10）年度～2047（令和29）年度）</t>
    <rPh sb="0" eb="4">
      <t>シュヨウキキ</t>
    </rPh>
    <rPh sb="5" eb="11">
      <t>イジホシュウケイカク</t>
    </rPh>
    <phoneticPr fontId="26"/>
  </si>
  <si>
    <t>主要機器の維持補修計画（2048（令和30）年度～2057（令和39）年度）</t>
    <rPh sb="0" eb="4">
      <t>シュヨウキキ</t>
    </rPh>
    <rPh sb="5" eb="11">
      <t>イジホシュウケイカク</t>
    </rPh>
    <phoneticPr fontId="26"/>
  </si>
  <si>
    <t>②-1</t>
    <phoneticPr fontId="26"/>
  </si>
  <si>
    <t>粗大ごみ処理施設　工事費</t>
    <rPh sb="0" eb="2">
      <t>ソダイ</t>
    </rPh>
    <rPh sb="4" eb="8">
      <t>ショリシセツ</t>
    </rPh>
    <rPh sb="9" eb="12">
      <t>コウジヒ</t>
    </rPh>
    <phoneticPr fontId="26"/>
  </si>
  <si>
    <t>②-2</t>
    <phoneticPr fontId="26"/>
  </si>
  <si>
    <t>豊橋市単独施設　工事費</t>
    <rPh sb="0" eb="2">
      <t>トヨハシ</t>
    </rPh>
    <rPh sb="2" eb="3">
      <t>シ</t>
    </rPh>
    <rPh sb="3" eb="5">
      <t>タンドク</t>
    </rPh>
    <rPh sb="5" eb="7">
      <t>シセツ</t>
    </rPh>
    <rPh sb="8" eb="11">
      <t>コウジヒ</t>
    </rPh>
    <phoneticPr fontId="26"/>
  </si>
  <si>
    <t>リサイクル施設運営業務委託料Ｃ（粗大ごみ処理施設）</t>
    <rPh sb="5" eb="7">
      <t>シセツ</t>
    </rPh>
    <rPh sb="9" eb="11">
      <t>ギョウム</t>
    </rPh>
    <rPh sb="11" eb="13">
      <t>イタク</t>
    </rPh>
    <rPh sb="13" eb="14">
      <t>リョウ</t>
    </rPh>
    <phoneticPr fontId="26"/>
  </si>
  <si>
    <t>リサイクル施設運営業務委託料Ｄ（粗大ごみ処理施設：①固定費用）</t>
    <rPh sb="5" eb="7">
      <t>シセツ</t>
    </rPh>
    <rPh sb="7" eb="9">
      <t>ウンエイ</t>
    </rPh>
    <rPh sb="9" eb="11">
      <t>ギョウム</t>
    </rPh>
    <rPh sb="11" eb="14">
      <t>イタクリョウ</t>
    </rPh>
    <rPh sb="16" eb="18">
      <t>ソダイ</t>
    </rPh>
    <rPh sb="20" eb="24">
      <t>ショリシセツ</t>
    </rPh>
    <rPh sb="26" eb="29">
      <t>コテイヒ</t>
    </rPh>
    <rPh sb="29" eb="30">
      <t>ヨウ</t>
    </rPh>
    <phoneticPr fontId="26"/>
  </si>
  <si>
    <t>リサイクル施設運営業務委託料Ｄ（粗大ごみ処理施設：②補修費用）</t>
    <rPh sb="5" eb="7">
      <t>シセツ</t>
    </rPh>
    <rPh sb="7" eb="9">
      <t>ウンエイ</t>
    </rPh>
    <rPh sb="9" eb="11">
      <t>ギョウム</t>
    </rPh>
    <rPh sb="11" eb="14">
      <t>イタクリョウ</t>
    </rPh>
    <phoneticPr fontId="26"/>
  </si>
  <si>
    <t xml:space="preserve">  b-1　リサイクル施設運営業務委託料Ｄ（粗大ごみ処理施設）</t>
    <rPh sb="11" eb="13">
      <t>シセツ</t>
    </rPh>
    <phoneticPr fontId="26"/>
  </si>
  <si>
    <t>リサイクル施設運営業務委託料Ｄ（豊橋市単独施設：①固定費用）</t>
    <rPh sb="5" eb="7">
      <t>シセツ</t>
    </rPh>
    <rPh sb="7" eb="9">
      <t>ウンエイ</t>
    </rPh>
    <rPh sb="9" eb="11">
      <t>ギョウム</t>
    </rPh>
    <rPh sb="11" eb="14">
      <t>イタクリョウ</t>
    </rPh>
    <rPh sb="25" eb="28">
      <t>コテイヒ</t>
    </rPh>
    <rPh sb="28" eb="29">
      <t>ヨウ</t>
    </rPh>
    <phoneticPr fontId="26"/>
  </si>
  <si>
    <t>リサイクル施設運営業務委託料Ｄ（豊橋市単独施設：②補修費用）</t>
    <rPh sb="5" eb="7">
      <t>シセツ</t>
    </rPh>
    <rPh sb="7" eb="9">
      <t>ウンエイ</t>
    </rPh>
    <rPh sb="9" eb="11">
      <t>ギョウム</t>
    </rPh>
    <rPh sb="11" eb="14">
      <t>イタクリョウ</t>
    </rPh>
    <phoneticPr fontId="26"/>
  </si>
  <si>
    <t xml:space="preserve">  b-2　リサイクル施設運営業務委託料Ｄ（豊橋市単独施設）</t>
    <rPh sb="11" eb="13">
      <t>シセツ</t>
    </rPh>
    <rPh sb="13" eb="15">
      <t>ウンエイ</t>
    </rPh>
    <rPh sb="15" eb="17">
      <t>ギョウム</t>
    </rPh>
    <rPh sb="17" eb="20">
      <t>イタクリョウ</t>
    </rPh>
    <rPh sb="22" eb="24">
      <t>トヨハシ</t>
    </rPh>
    <rPh sb="24" eb="25">
      <t>シ</t>
    </rPh>
    <rPh sb="25" eb="27">
      <t>タンドク</t>
    </rPh>
    <rPh sb="27" eb="29">
      <t>シセツ</t>
    </rPh>
    <phoneticPr fontId="26"/>
  </si>
  <si>
    <t>ごみ焼却施設 運営業務委託料Ａ</t>
    <rPh sb="9" eb="11">
      <t>ギョウム</t>
    </rPh>
    <rPh sb="11" eb="13">
      <t>イタク</t>
    </rPh>
    <rPh sb="13" eb="14">
      <t>リョウ</t>
    </rPh>
    <phoneticPr fontId="26"/>
  </si>
  <si>
    <t>ごみ焼却施設 運営業務委託料Ｂ</t>
    <rPh sb="9" eb="11">
      <t>ギョウム</t>
    </rPh>
    <rPh sb="11" eb="13">
      <t>イタク</t>
    </rPh>
    <rPh sb="13" eb="14">
      <t>リョウ</t>
    </rPh>
    <phoneticPr fontId="26"/>
  </si>
  <si>
    <t>リサイクル施設運営業務委託料Ｃ（粗大ごみ処理施設）</t>
    <rPh sb="16" eb="18">
      <t>ソダイ</t>
    </rPh>
    <rPh sb="20" eb="24">
      <t>ショリシセツ</t>
    </rPh>
    <phoneticPr fontId="26"/>
  </si>
  <si>
    <t xml:space="preserve"> ・ リサイクル施設運営業務委託料Ｄ（粗大ごみ処理施設）</t>
    <rPh sb="8" eb="10">
      <t>シセツ</t>
    </rPh>
    <rPh sb="10" eb="12">
      <t>ウンエイ</t>
    </rPh>
    <rPh sb="12" eb="14">
      <t>ギョウム</t>
    </rPh>
    <rPh sb="14" eb="17">
      <t>イタクリョウ</t>
    </rPh>
    <phoneticPr fontId="26"/>
  </si>
  <si>
    <t xml:space="preserve"> ・ リサイクル施設運営業務委託料Ｄ（豊橋市単独施設）</t>
    <rPh sb="8" eb="10">
      <t>シセツ</t>
    </rPh>
    <rPh sb="10" eb="12">
      <t>ウンエイ</t>
    </rPh>
    <rPh sb="12" eb="14">
      <t>ギョウム</t>
    </rPh>
    <rPh sb="14" eb="17">
      <t>イタクリョウ</t>
    </rPh>
    <rPh sb="19" eb="22">
      <t>トヨハシシ</t>
    </rPh>
    <rPh sb="22" eb="26">
      <t>タンドクシセツ</t>
    </rPh>
    <phoneticPr fontId="26"/>
  </si>
  <si>
    <t>リサイクル施設運営業務委託料は、リサイクル施設を令和14年3月15日よりも早期に引き渡す提案を行う場合には、提案する施設の引渡し日の翌日が属する年度から委託料を記入すること。</t>
    <rPh sb="21" eb="23">
      <t>シセツ</t>
    </rPh>
    <rPh sb="24" eb="26">
      <t>レイワ</t>
    </rPh>
    <rPh sb="28" eb="29">
      <t>ネン</t>
    </rPh>
    <rPh sb="30" eb="31">
      <t>ガツ</t>
    </rPh>
    <rPh sb="33" eb="34">
      <t>ニチ</t>
    </rPh>
    <rPh sb="37" eb="39">
      <t>ソウキ</t>
    </rPh>
    <rPh sb="40" eb="41">
      <t>ヒ</t>
    </rPh>
    <rPh sb="42" eb="43">
      <t>ワタ</t>
    </rPh>
    <rPh sb="44" eb="46">
      <t>テイアン</t>
    </rPh>
    <rPh sb="47" eb="48">
      <t>オコナ</t>
    </rPh>
    <rPh sb="49" eb="51">
      <t>バアイ</t>
    </rPh>
    <rPh sb="54" eb="56">
      <t>テイアン</t>
    </rPh>
    <rPh sb="58" eb="60">
      <t>シセツ</t>
    </rPh>
    <rPh sb="61" eb="63">
      <t>ヒキワタ</t>
    </rPh>
    <rPh sb="64" eb="65">
      <t>ビ</t>
    </rPh>
    <rPh sb="66" eb="68">
      <t>ヨクジツ</t>
    </rPh>
    <rPh sb="69" eb="70">
      <t>ゾク</t>
    </rPh>
    <rPh sb="72" eb="74">
      <t>ネンド</t>
    </rPh>
    <rPh sb="76" eb="79">
      <t>イタクリョウ</t>
    </rPh>
    <rPh sb="80" eb="82">
      <t>キニュウ</t>
    </rPh>
    <phoneticPr fontId="26"/>
  </si>
  <si>
    <t>運営業務委託料Ｃ（粗大ごみ処理施設）</t>
    <rPh sb="2" eb="4">
      <t>ギョウム</t>
    </rPh>
    <rPh sb="4" eb="6">
      <t>イタク</t>
    </rPh>
    <rPh sb="6" eb="7">
      <t>リョウ</t>
    </rPh>
    <rPh sb="9" eb="11">
      <t>ソダイ</t>
    </rPh>
    <rPh sb="13" eb="17">
      <t>ショリシセツ</t>
    </rPh>
    <phoneticPr fontId="26"/>
  </si>
  <si>
    <t>運営業務委託料Ｄ（粗大ごみ処理施設）</t>
    <rPh sb="2" eb="4">
      <t>ギョウム</t>
    </rPh>
    <rPh sb="4" eb="6">
      <t>イタク</t>
    </rPh>
    <rPh sb="6" eb="7">
      <t>リョウ</t>
    </rPh>
    <rPh sb="9" eb="11">
      <t>ソダイ</t>
    </rPh>
    <rPh sb="13" eb="17">
      <t>ショリシセツ</t>
    </rPh>
    <phoneticPr fontId="26"/>
  </si>
  <si>
    <t>運営業務委託料Ｄ(豊橋市単独施設）</t>
    <rPh sb="2" eb="4">
      <t>ギョウム</t>
    </rPh>
    <rPh sb="4" eb="6">
      <t>イタク</t>
    </rPh>
    <rPh sb="6" eb="7">
      <t>リョウ</t>
    </rPh>
    <rPh sb="9" eb="12">
      <t>トヨハシシ</t>
    </rPh>
    <rPh sb="12" eb="16">
      <t>タンドクシセツ</t>
    </rPh>
    <phoneticPr fontId="26"/>
  </si>
  <si>
    <t>リサイクル施設（粗大ごみ処理施設）</t>
    <rPh sb="5" eb="7">
      <t>シセツ</t>
    </rPh>
    <phoneticPr fontId="26"/>
  </si>
  <si>
    <t>リサイクル施設（豊橋市単独施設）</t>
    <rPh sb="5" eb="7">
      <t>シセツ</t>
    </rPh>
    <rPh sb="8" eb="11">
      <t>トヨハシシ</t>
    </rPh>
    <rPh sb="11" eb="15">
      <t>タンドクシセツ</t>
    </rPh>
    <phoneticPr fontId="26"/>
  </si>
  <si>
    <t>■業務委託料Ｃ（リサイクル施設（粗大ごみ処理施設））</t>
    <rPh sb="16" eb="18">
      <t>ソダイ</t>
    </rPh>
    <rPh sb="20" eb="24">
      <t>ショリシセツ</t>
    </rPh>
    <phoneticPr fontId="26"/>
  </si>
  <si>
    <t>リサイクル施設（粗大ごみ処理施設）</t>
    <rPh sb="5" eb="7">
      <t>シセツ</t>
    </rPh>
    <rPh sb="8" eb="10">
      <t>ソダイ</t>
    </rPh>
    <rPh sb="12" eb="16">
      <t>ショリシセツ</t>
    </rPh>
    <phoneticPr fontId="26"/>
  </si>
  <si>
    <t>リサイクル施設の年間処理量は、リサイクル施設を令和14年3月15日よりも早期に引き渡す提案を行う場合には、提案する施設の引渡し日の翌日が属する年度から処理量を記入すること。</t>
    <rPh sb="8" eb="10">
      <t>ネンカン</t>
    </rPh>
    <rPh sb="10" eb="13">
      <t>ショリリョウ</t>
    </rPh>
    <rPh sb="20" eb="22">
      <t>シセツ</t>
    </rPh>
    <rPh sb="23" eb="25">
      <t>レイワ</t>
    </rPh>
    <rPh sb="27" eb="28">
      <t>ネン</t>
    </rPh>
    <rPh sb="29" eb="30">
      <t>ガツ</t>
    </rPh>
    <rPh sb="32" eb="33">
      <t>ニチ</t>
    </rPh>
    <rPh sb="36" eb="38">
      <t>ソウキ</t>
    </rPh>
    <rPh sb="39" eb="40">
      <t>ヒ</t>
    </rPh>
    <rPh sb="41" eb="42">
      <t>ワタ</t>
    </rPh>
    <rPh sb="43" eb="45">
      <t>テイアン</t>
    </rPh>
    <rPh sb="46" eb="47">
      <t>オコナ</t>
    </rPh>
    <rPh sb="48" eb="50">
      <t>バアイ</t>
    </rPh>
    <rPh sb="53" eb="55">
      <t>テイアン</t>
    </rPh>
    <rPh sb="57" eb="59">
      <t>シセツ</t>
    </rPh>
    <rPh sb="60" eb="62">
      <t>ヒキワタ</t>
    </rPh>
    <rPh sb="63" eb="64">
      <t>ビ</t>
    </rPh>
    <rPh sb="65" eb="67">
      <t>ヨクジツ</t>
    </rPh>
    <rPh sb="68" eb="69">
      <t>ゾク</t>
    </rPh>
    <rPh sb="71" eb="73">
      <t>ネンド</t>
    </rPh>
    <rPh sb="75" eb="78">
      <t>ショリリョウ</t>
    </rPh>
    <rPh sb="79" eb="81">
      <t>キニュウ</t>
    </rPh>
    <phoneticPr fontId="26"/>
  </si>
  <si>
    <t>A</t>
    <phoneticPr fontId="26"/>
  </si>
  <si>
    <t>リサイクル施設運営業務委託料Ｄ（粗大ごみ処理施設：固定費用）</t>
    <rPh sb="5" eb="7">
      <t>シセツ</t>
    </rPh>
    <rPh sb="7" eb="9">
      <t>ウンエイ</t>
    </rPh>
    <rPh sb="9" eb="11">
      <t>ギョウム</t>
    </rPh>
    <rPh sb="11" eb="14">
      <t>イタクリョウ</t>
    </rPh>
    <rPh sb="16" eb="18">
      <t>ソダイ</t>
    </rPh>
    <rPh sb="20" eb="22">
      <t>ショリ</t>
    </rPh>
    <rPh sb="22" eb="24">
      <t>シセツ</t>
    </rPh>
    <rPh sb="25" eb="28">
      <t>コテイヒ</t>
    </rPh>
    <rPh sb="28" eb="29">
      <t>ヨウ</t>
    </rPh>
    <phoneticPr fontId="26"/>
  </si>
  <si>
    <t>B</t>
    <phoneticPr fontId="26"/>
  </si>
  <si>
    <t>リサイクル施設運営業務委託料Ｄ（豊橋市単独施設：固定費用）</t>
    <rPh sb="5" eb="7">
      <t>シセツ</t>
    </rPh>
    <rPh sb="7" eb="9">
      <t>ウンエイ</t>
    </rPh>
    <rPh sb="9" eb="11">
      <t>ギョウム</t>
    </rPh>
    <rPh sb="11" eb="14">
      <t>イタクリョウ</t>
    </rPh>
    <rPh sb="16" eb="18">
      <t>トヨハシ</t>
    </rPh>
    <rPh sb="18" eb="19">
      <t>シ</t>
    </rPh>
    <rPh sb="19" eb="21">
      <t>タンドク</t>
    </rPh>
    <rPh sb="21" eb="23">
      <t>シセツ</t>
    </rPh>
    <rPh sb="24" eb="27">
      <t>コテイヒ</t>
    </rPh>
    <rPh sb="27" eb="28">
      <t>ヨウ</t>
    </rPh>
    <phoneticPr fontId="26"/>
  </si>
  <si>
    <t xml:space="preserve"> = ( Ａ+Ｂ )</t>
    <phoneticPr fontId="26"/>
  </si>
  <si>
    <t>リサイクル施設運営業務委託料Ｄ（粗大ごみ処理施設：補修費用）</t>
    <rPh sb="5" eb="7">
      <t>シセツ</t>
    </rPh>
    <rPh sb="9" eb="11">
      <t>ギョウム</t>
    </rPh>
    <rPh sb="11" eb="13">
      <t>イタク</t>
    </rPh>
    <rPh sb="13" eb="14">
      <t>リョウ</t>
    </rPh>
    <rPh sb="16" eb="18">
      <t>ソダイ</t>
    </rPh>
    <rPh sb="20" eb="24">
      <t>ショリシセツ</t>
    </rPh>
    <rPh sb="25" eb="27">
      <t>ホシュウ</t>
    </rPh>
    <rPh sb="27" eb="29">
      <t>ヒヨウ</t>
    </rPh>
    <phoneticPr fontId="26"/>
  </si>
  <si>
    <t>リサイクル施設運営業務委託料Ｄ（豊橋市単独施設：補修費用）</t>
    <rPh sb="5" eb="7">
      <t>シセツ</t>
    </rPh>
    <rPh sb="9" eb="11">
      <t>ギョウム</t>
    </rPh>
    <rPh sb="11" eb="13">
      <t>イタク</t>
    </rPh>
    <rPh sb="13" eb="14">
      <t>リョウ</t>
    </rPh>
    <rPh sb="16" eb="18">
      <t>トヨハシ</t>
    </rPh>
    <rPh sb="18" eb="19">
      <t>シ</t>
    </rPh>
    <rPh sb="19" eb="21">
      <t>タンドク</t>
    </rPh>
    <rPh sb="21" eb="23">
      <t>シセツ</t>
    </rPh>
    <rPh sb="24" eb="26">
      <t>ホシュウ</t>
    </rPh>
    <rPh sb="26" eb="28">
      <t>ヒヨウ</t>
    </rPh>
    <phoneticPr fontId="26"/>
  </si>
  <si>
    <t>リサイクル施設運営業務委託料Ｄ（補修費用）　( = a + b )</t>
    <rPh sb="5" eb="7">
      <t>シセツ</t>
    </rPh>
    <rPh sb="9" eb="11">
      <t>ギョウム</t>
    </rPh>
    <rPh sb="11" eb="13">
      <t>イタク</t>
    </rPh>
    <rPh sb="13" eb="14">
      <t>リョウ</t>
    </rPh>
    <rPh sb="16" eb="18">
      <t>ホシュウ</t>
    </rPh>
    <rPh sb="18" eb="20">
      <t>ヒヨウ</t>
    </rPh>
    <phoneticPr fontId="26"/>
  </si>
  <si>
    <t>合計　（ = ① + ② ）</t>
    <rPh sb="0" eb="2">
      <t>ゴウケイ</t>
    </rPh>
    <phoneticPr fontId="26"/>
  </si>
  <si>
    <t>※9</t>
  </si>
  <si>
    <t>令和３年１２月</t>
    <rPh sb="0" eb="2">
      <t>レイワ</t>
    </rPh>
    <rPh sb="3" eb="4">
      <t>ネン</t>
    </rPh>
    <rPh sb="6" eb="7">
      <t>ガツ</t>
    </rPh>
    <phoneticPr fontId="70"/>
  </si>
  <si>
    <t>入札価格参考資料
（豊橋田原ごみ処理施設運営業務等に係る対価）</t>
    <rPh sb="0" eb="2">
      <t>ニュウサツ</t>
    </rPh>
    <rPh sb="2" eb="4">
      <t>カカク</t>
    </rPh>
    <rPh sb="4" eb="6">
      <t>サンコウ</t>
    </rPh>
    <rPh sb="6" eb="8">
      <t>シリョウ</t>
    </rPh>
    <rPh sb="22" eb="24">
      <t>ギョウム</t>
    </rPh>
    <rPh sb="24" eb="25">
      <t>トウ</t>
    </rPh>
    <rPh sb="26" eb="27">
      <t>カカワ</t>
    </rPh>
    <rPh sb="28" eb="30">
      <t>タイカ</t>
    </rPh>
    <phoneticPr fontId="26"/>
  </si>
  <si>
    <t>「入札説明書　第３章　２　(2)　①　エ　(ｲ)」に規定する施設の設計・建設工事受注実績</t>
    <phoneticPr fontId="26"/>
  </si>
  <si>
    <t>「入札説明書　第３章　２　(2)　①　エ　(ｳ)」に規定する施設の設計・建設工事稼働実績</t>
    <rPh sb="1" eb="3">
      <t>ニュウサツ</t>
    </rPh>
    <rPh sb="3" eb="6">
      <t>セツメイショ</t>
    </rPh>
    <rPh sb="7" eb="8">
      <t>ダイ</t>
    </rPh>
    <rPh sb="9" eb="10">
      <t>ショウ</t>
    </rPh>
    <rPh sb="26" eb="28">
      <t>キテイ</t>
    </rPh>
    <rPh sb="30" eb="32">
      <t>シセツ</t>
    </rPh>
    <rPh sb="33" eb="35">
      <t>セッケイ</t>
    </rPh>
    <rPh sb="36" eb="38">
      <t>ケンセツ</t>
    </rPh>
    <rPh sb="38" eb="40">
      <t>コウジ</t>
    </rPh>
    <rPh sb="40" eb="42">
      <t>カドウ</t>
    </rPh>
    <rPh sb="42" eb="44">
      <t>ジッセキ</t>
    </rPh>
    <phoneticPr fontId="26"/>
  </si>
  <si>
    <t>「入札説明書　第３章　２　(2)　②　エ　(ｱ)」に規定する施設の設計・建設工事受注実績</t>
    <phoneticPr fontId="26"/>
  </si>
  <si>
    <t>「入札説明書　第３章　２　(2)　②　エ　(ｲ)」に規定する施設の設計・建設工事稼働実績</t>
    <rPh sb="1" eb="3">
      <t>ニュウサツ</t>
    </rPh>
    <rPh sb="3" eb="6">
      <t>セツメイショ</t>
    </rPh>
    <rPh sb="7" eb="8">
      <t>ダイ</t>
    </rPh>
    <rPh sb="9" eb="10">
      <t>ショウ</t>
    </rPh>
    <rPh sb="26" eb="28">
      <t>キテイ</t>
    </rPh>
    <rPh sb="30" eb="32">
      <t>シセツ</t>
    </rPh>
    <rPh sb="33" eb="35">
      <t>セッケイ</t>
    </rPh>
    <rPh sb="36" eb="38">
      <t>ケンセツ</t>
    </rPh>
    <rPh sb="38" eb="40">
      <t>コウジ</t>
    </rPh>
    <rPh sb="40" eb="42">
      <t>カドウ</t>
    </rPh>
    <rPh sb="42" eb="44">
      <t>ジッセキ</t>
    </rPh>
    <phoneticPr fontId="26"/>
  </si>
  <si>
    <t>入札価格参考資料（豊橋田原ごみ処理施設運営業務等に係る対価）</t>
    <rPh sb="9" eb="13">
      <t>トヨハシタハラ</t>
    </rPh>
    <rPh sb="15" eb="17">
      <t>ショリ</t>
    </rPh>
    <rPh sb="17" eb="19">
      <t>シセツ</t>
    </rPh>
    <rPh sb="19" eb="21">
      <t>ウンエイ</t>
    </rPh>
    <rPh sb="23" eb="24">
      <t>トウ</t>
    </rPh>
    <phoneticPr fontId="26"/>
  </si>
  <si>
    <t>豊　橋　市</t>
    <rPh sb="0" eb="1">
      <t>トヨ</t>
    </rPh>
    <rPh sb="2" eb="3">
      <t>ハシ</t>
    </rPh>
    <rPh sb="4" eb="5">
      <t>シ</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</si>
</sst>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176" formatCode="#,##0_ "/>
    <numFmt numFmtId="177" formatCode="0.0%"/>
    <numFmt numFmtId="178" formatCode="#,##0_ ;[Red]\-#,##0\ "/>
    <numFmt numFmtId="179" formatCode="#,##0_);[Red]\(#,##0\)"/>
    <numFmt numFmtId="180" formatCode="0_ "/>
    <numFmt numFmtId="181" formatCode="&quot;$&quot;#,##0_);[Red]\(&quot;$&quot;#,##0\)"/>
    <numFmt numFmtId="182" formatCode="&quot;$&quot;#,##0.00_);[Red]\(&quot;$&quot;#,##0.00\)"/>
    <numFmt numFmtId="183" formatCode="0.0_ "/>
    <numFmt numFmtId="184" formatCode="#,##0.0;[Red]\-#,##0.0"/>
    <numFmt numFmtId="185" formatCode="0_);[Red]\(0\)"/>
    <numFmt numFmtId="186" formatCode="#,##0.0;[Red]#,##0.0"/>
    <numFmt numFmtId="187" formatCode="#,##0.0_);[Red]\(#,##0.0\)"/>
    <numFmt numFmtId="188" formatCode="&quot;φ&quot;0.0"/>
    <numFmt numFmtId="189" formatCode="_(&quot;$&quot;* #,##0_);_(&quot;$&quot;* \(#,##0\);_(&quot;$&quot;* &quot;-&quot;_);_(@_)"/>
    <numFmt numFmtId="190" formatCode="#,##0&quot; $&quot;;[Red]\-#,##0&quot; $&quot;"/>
    <numFmt numFmtId="191" formatCode="000"/>
    <numFmt numFmtId="192" formatCode="#,##0.0_ "/>
    <numFmt numFmtId="193" formatCode="#,##0&quot; kJ/kg&quot;;[Red]\-#,##0"/>
    <numFmt numFmtId="194" formatCode="#,##0.000;[Red]\-#,##0.000"/>
  </numFmts>
  <fonts count="108">
    <font>
      <sz val="11"/>
      <name val="ＭＳ Ｐゴシック"/>
      <family val="3"/>
      <charset val="128"/>
    </font>
    <font>
      <sz val="11"/>
      <color indexed="8"/>
      <name val="ＭＳ Ｐゴシック"/>
      <family val="3"/>
      <charset val="128"/>
    </font>
    <font>
      <sz val="11"/>
      <color indexed="9"/>
      <name val="ＭＳ Ｐゴシック"/>
      <family val="3"/>
      <charset val="128"/>
    </font>
    <font>
      <sz val="10.5"/>
      <name val="明朝"/>
      <family val="1"/>
      <charset val="128"/>
    </font>
    <font>
      <sz val="10"/>
      <name val="MS Sans Serif"/>
      <family val="2"/>
    </font>
    <font>
      <b/>
      <sz val="12"/>
      <name val="Arial"/>
      <family val="2"/>
    </font>
    <font>
      <sz val="10"/>
      <name val="Arial"/>
      <family val="2"/>
    </font>
    <font>
      <sz val="14"/>
      <name val="System"/>
      <family val="2"/>
    </font>
    <font>
      <b/>
      <sz val="11"/>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8"/>
      <name val="ＭＳ 明朝"/>
      <family val="1"/>
      <charset val="128"/>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0"/>
      <color indexed="10"/>
      <name val="ＭＳ 明朝"/>
      <family val="1"/>
      <charset val="128"/>
    </font>
    <font>
      <sz val="12"/>
      <name val="ＭＳ Ｐゴシック"/>
      <family val="3"/>
      <charset val="128"/>
    </font>
    <font>
      <sz val="11"/>
      <name val="Century"/>
      <family val="1"/>
    </font>
    <font>
      <b/>
      <sz val="14"/>
      <name val="ＭＳ ゴシック"/>
      <family val="3"/>
      <charset val="128"/>
    </font>
    <font>
      <b/>
      <sz val="11"/>
      <name val="ＭＳ ゴシック"/>
      <family val="3"/>
      <charset val="128"/>
    </font>
    <font>
      <sz val="14"/>
      <name val="ＭＳ 明朝"/>
      <family val="1"/>
      <charset val="128"/>
    </font>
    <font>
      <sz val="9"/>
      <name val="ＭＳ Ｐ明朝"/>
      <family val="1"/>
      <charset val="128"/>
    </font>
    <font>
      <sz val="10"/>
      <name val="ＭＳ ゴシック"/>
      <family val="3"/>
      <charset val="128"/>
    </font>
    <font>
      <b/>
      <sz val="11"/>
      <color indexed="43"/>
      <name val="ＭＳ Ｐゴシック"/>
      <family val="3"/>
      <charset val="128"/>
    </font>
    <font>
      <b/>
      <sz val="11"/>
      <name val="ＭＳ Ｐゴシック"/>
      <family val="3"/>
      <charset val="128"/>
    </font>
    <font>
      <sz val="10"/>
      <name val="ＭＳ Ｐゴシック"/>
      <family val="3"/>
      <charset val="128"/>
    </font>
    <font>
      <i/>
      <sz val="10"/>
      <name val="ＭＳ Ｐ明朝"/>
      <family val="1"/>
      <charset val="128"/>
    </font>
    <font>
      <sz val="10"/>
      <name val="ＭＳ Ｐ明朝"/>
      <family val="1"/>
      <charset val="128"/>
    </font>
    <font>
      <b/>
      <sz val="10"/>
      <name val="ＭＳ Ｐゴシック"/>
      <family val="3"/>
      <charset val="128"/>
    </font>
    <font>
      <sz val="9"/>
      <name val="ＭＳ ゴシック"/>
      <family val="3"/>
      <charset val="128"/>
    </font>
    <font>
      <sz val="9"/>
      <name val="ＭＳ Ｐゴシック"/>
      <family val="3"/>
      <charset val="128"/>
    </font>
    <font>
      <sz val="14"/>
      <name val="ＭＳ ゴシック"/>
      <family val="3"/>
      <charset val="128"/>
    </font>
    <font>
      <sz val="11"/>
      <name val="ＭＳ ゴシック"/>
      <family val="3"/>
      <charset val="128"/>
    </font>
    <font>
      <b/>
      <sz val="10"/>
      <color indexed="43"/>
      <name val="ＭＳ Ｐゴシック"/>
      <family val="3"/>
      <charset val="128"/>
    </font>
    <font>
      <sz val="10"/>
      <color indexed="43"/>
      <name val="ＭＳ Ｐゴシック"/>
      <family val="3"/>
      <charset val="128"/>
    </font>
    <font>
      <sz val="11"/>
      <name val="ＭＳ Ｐ明朝"/>
      <family val="1"/>
      <charset val="128"/>
    </font>
    <font>
      <sz val="12"/>
      <name val="ＭＳ Ｐ明朝"/>
      <family val="1"/>
      <charset val="128"/>
    </font>
    <font>
      <sz val="10"/>
      <name val="Century"/>
      <family val="1"/>
    </font>
    <font>
      <sz val="11"/>
      <color indexed="43"/>
      <name val="ＭＳ Ｐゴシック"/>
      <family val="3"/>
      <charset val="128"/>
    </font>
    <font>
      <b/>
      <sz val="14"/>
      <name val="ＭＳ Ｐ明朝"/>
      <family val="1"/>
      <charset val="128"/>
    </font>
    <font>
      <sz val="14"/>
      <name val="ＭＳ Ｐ明朝"/>
      <family val="1"/>
      <charset val="128"/>
    </font>
    <font>
      <b/>
      <sz val="10"/>
      <color indexed="43"/>
      <name val="ＭＳ Ｐ明朝"/>
      <family val="1"/>
      <charset val="128"/>
    </font>
    <font>
      <sz val="10"/>
      <color indexed="43"/>
      <name val="ＭＳ Ｐ明朝"/>
      <family val="1"/>
      <charset val="128"/>
    </font>
    <font>
      <b/>
      <sz val="10"/>
      <name val="ＭＳ Ｐ明朝"/>
      <family val="1"/>
      <charset val="128"/>
    </font>
    <font>
      <sz val="8"/>
      <name val="ＭＳ Ｐ明朝"/>
      <family val="1"/>
      <charset val="128"/>
    </font>
    <font>
      <b/>
      <sz val="11"/>
      <name val="ＭＳ Ｐ明朝"/>
      <family val="1"/>
      <charset val="128"/>
    </font>
    <font>
      <sz val="12"/>
      <name val="ＭＳ ゴシック"/>
      <family val="3"/>
      <charset val="128"/>
    </font>
    <font>
      <sz val="11"/>
      <color indexed="43"/>
      <name val="ＭＳ ゴシック"/>
      <family val="3"/>
      <charset val="128"/>
    </font>
    <font>
      <sz val="10"/>
      <color indexed="43"/>
      <name val="ＭＳ ゴシック"/>
      <family val="3"/>
      <charset val="128"/>
    </font>
    <font>
      <sz val="22"/>
      <name val="ＭＳ ゴシック"/>
      <family val="3"/>
      <charset val="128"/>
    </font>
    <font>
      <i/>
      <sz val="10"/>
      <name val="ＭＳ Ｐゴシック"/>
      <family val="3"/>
      <charset val="128"/>
    </font>
    <font>
      <sz val="6"/>
      <name val="ＭＳ 明朝"/>
      <family val="1"/>
      <charset val="128"/>
    </font>
    <font>
      <sz val="16"/>
      <name val="ＭＳ ゴシック"/>
      <family val="3"/>
      <charset val="128"/>
    </font>
    <font>
      <sz val="20"/>
      <name val="ＭＳ ゴシック"/>
      <family val="3"/>
      <charset val="128"/>
    </font>
    <font>
      <sz val="18"/>
      <color indexed="8"/>
      <name val="ＭＳ Ｐゴシック"/>
      <family val="3"/>
      <charset val="128"/>
    </font>
    <font>
      <b/>
      <sz val="9"/>
      <name val="ＭＳ Ｐ明朝"/>
      <family val="1"/>
      <charset val="128"/>
    </font>
    <font>
      <sz val="10"/>
      <color indexed="8"/>
      <name val="ＭＳ Ｐゴシック"/>
      <family val="3"/>
      <charset val="128"/>
    </font>
    <font>
      <sz val="10"/>
      <name val="ＭＳ Ｐゴシック"/>
      <family val="3"/>
      <charset val="128"/>
    </font>
    <font>
      <sz val="14"/>
      <name val="ＭＳ Ｐゴシック"/>
      <family val="3"/>
      <charset val="128"/>
    </font>
    <font>
      <b/>
      <sz val="12"/>
      <name val="ＭＳ 明朝"/>
      <family val="1"/>
      <charset val="128"/>
    </font>
    <font>
      <sz val="20"/>
      <name val="ＭＳ Ｐゴシック"/>
      <family val="3"/>
      <charset val="128"/>
    </font>
    <font>
      <sz val="16"/>
      <name val="ＭＳ Ｐゴシック"/>
      <family val="3"/>
      <charset val="128"/>
    </font>
    <font>
      <sz val="9"/>
      <name val="Times New Roman"/>
      <family val="1"/>
    </font>
    <font>
      <sz val="8"/>
      <name val="Arial"/>
      <family val="2"/>
    </font>
    <font>
      <sz val="8"/>
      <color indexed="16"/>
      <name val="Century Schoolbook"/>
      <family val="1"/>
    </font>
    <font>
      <b/>
      <i/>
      <sz val="10"/>
      <name val="Times New Roman"/>
      <family val="1"/>
    </font>
    <font>
      <b/>
      <sz val="9"/>
      <name val="Times New Roman"/>
      <family val="1"/>
    </font>
    <font>
      <b/>
      <sz val="10"/>
      <color indexed="43"/>
      <name val="ＭＳ 明朝"/>
      <family val="1"/>
      <charset val="128"/>
    </font>
    <font>
      <sz val="11"/>
      <color indexed="12"/>
      <name val="ＭＳ Ｐゴシック"/>
      <family val="3"/>
      <charset val="128"/>
    </font>
    <font>
      <sz val="8"/>
      <name val="ＭＳ Ｐゴシック"/>
      <family val="3"/>
      <charset val="128"/>
    </font>
    <font>
      <vertAlign val="superscript"/>
      <sz val="10"/>
      <color indexed="8"/>
      <name val="ＭＳ Ｐゴシック"/>
      <family val="3"/>
      <charset val="128"/>
    </font>
    <font>
      <b/>
      <sz val="10"/>
      <color indexed="8"/>
      <name val="ＭＳ Ｐゴシック"/>
      <family val="3"/>
      <charset val="128"/>
    </font>
    <font>
      <sz val="5"/>
      <name val="ＭＳ Ｐゴシック"/>
      <family val="3"/>
      <charset val="128"/>
    </font>
    <font>
      <sz val="7"/>
      <name val="ＭＳ Ｐゴシック"/>
      <family val="3"/>
      <charset val="128"/>
    </font>
    <font>
      <u/>
      <sz val="12"/>
      <name val="ＭＳ 明朝"/>
      <family val="1"/>
      <charset val="128"/>
    </font>
    <font>
      <sz val="14"/>
      <color indexed="8"/>
      <name val="ＭＳ Ｐゴシック"/>
      <family val="3"/>
      <charset val="128"/>
    </font>
    <font>
      <sz val="10"/>
      <color indexed="8"/>
      <name val="ＭＳ Ｐゴシック"/>
      <family val="3"/>
      <charset val="128"/>
    </font>
    <font>
      <b/>
      <i/>
      <sz val="10"/>
      <name val="ＭＳ Ｐ明朝"/>
      <family val="1"/>
      <charset val="128"/>
    </font>
    <font>
      <sz val="12"/>
      <color indexed="8"/>
      <name val="ＭＳ Ｐ明朝"/>
      <family val="1"/>
      <charset val="128"/>
    </font>
    <font>
      <sz val="24"/>
      <name val="ＭＳ Ｐゴシック"/>
      <family val="3"/>
      <charset val="128"/>
    </font>
    <font>
      <sz val="18"/>
      <name val="ＭＳ ゴシック"/>
      <family val="3"/>
      <charset val="128"/>
    </font>
    <font>
      <sz val="26"/>
      <name val="ＭＳ ゴシック"/>
      <family val="3"/>
      <charset val="128"/>
    </font>
    <font>
      <sz val="11"/>
      <color indexed="43"/>
      <name val="ＭＳ Ｐ明朝"/>
      <family val="1"/>
      <charset val="128"/>
    </font>
    <font>
      <b/>
      <sz val="10"/>
      <color indexed="43"/>
      <name val="ＭＳ ゴシック"/>
      <family val="3"/>
      <charset val="128"/>
    </font>
    <font>
      <vertAlign val="subscript"/>
      <sz val="11"/>
      <name val="ＭＳ Ｐゴシック"/>
      <family val="3"/>
      <charset val="128"/>
    </font>
    <font>
      <sz val="11"/>
      <color rgb="FFFF0000"/>
      <name val="ＭＳ Ｐゴシック"/>
      <family val="3"/>
      <charset val="128"/>
    </font>
    <font>
      <sz val="11"/>
      <color rgb="FF0000FF"/>
      <name val="ＭＳ Ｐゴシック"/>
      <family val="3"/>
      <charset val="128"/>
    </font>
    <font>
      <b/>
      <sz val="10"/>
      <color rgb="FFFFFF99"/>
      <name val="ＭＳ ゴシック"/>
      <family val="3"/>
      <charset val="128"/>
    </font>
    <font>
      <b/>
      <sz val="10"/>
      <color rgb="FFFFFF99"/>
      <name val="ＭＳ Ｐ明朝"/>
      <family val="1"/>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2"/>
        <bgColor indexed="64"/>
      </patternFill>
    </fill>
    <fill>
      <patternFill patternType="solid">
        <fgColor indexed="55"/>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55"/>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339966"/>
        <bgColor indexed="64"/>
      </patternFill>
    </fill>
    <fill>
      <patternFill patternType="solid">
        <fgColor theme="0" tint="-0.249977111117893"/>
        <bgColor indexed="64"/>
      </patternFill>
    </fill>
  </fills>
  <borders count="29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style="hair">
        <color indexed="0"/>
      </right>
      <top/>
      <bottom/>
      <diagonal/>
    </border>
    <border>
      <left style="hair">
        <color indexed="0"/>
      </left>
      <right style="thin">
        <color indexed="64"/>
      </right>
      <top style="hair">
        <color indexed="64"/>
      </top>
      <bottom style="hair">
        <color indexed="64"/>
      </bottom>
      <diagonal/>
    </border>
    <border>
      <left style="thin">
        <color indexed="64"/>
      </left>
      <right style="hair">
        <color indexed="0"/>
      </right>
      <top/>
      <bottom style="thin">
        <color indexed="64"/>
      </bottom>
      <diagonal/>
    </border>
    <border>
      <left style="hair">
        <color indexed="0"/>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bottom style="medium">
        <color indexed="64"/>
      </bottom>
      <diagonal/>
    </border>
    <border>
      <left/>
      <right style="medium">
        <color indexed="64"/>
      </right>
      <top style="thin">
        <color indexed="0"/>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medium">
        <color indexed="64"/>
      </top>
      <bottom/>
      <diagonal/>
    </border>
    <border>
      <left style="thin">
        <color indexed="64"/>
      </left>
      <right style="thin">
        <color indexed="0"/>
      </right>
      <top style="thin">
        <color indexed="64"/>
      </top>
      <bottom style="thin">
        <color indexed="64"/>
      </bottom>
      <diagonal/>
    </border>
    <border>
      <left style="thin">
        <color indexed="0"/>
      </left>
      <right style="thin">
        <color indexed="0"/>
      </right>
      <top style="thin">
        <color indexed="64"/>
      </top>
      <bottom style="thin">
        <color indexed="64"/>
      </bottom>
      <diagonal/>
    </border>
    <border>
      <left style="thin">
        <color indexed="0"/>
      </left>
      <right style="thin">
        <color indexed="64"/>
      </right>
      <top style="thin">
        <color indexed="64"/>
      </top>
      <bottom style="thin">
        <color indexed="64"/>
      </bottom>
      <diagonal/>
    </border>
    <border>
      <left style="thin">
        <color indexed="64"/>
      </left>
      <right style="thin">
        <color indexed="0"/>
      </right>
      <top style="thin">
        <color indexed="64"/>
      </top>
      <bottom style="hair">
        <color indexed="64"/>
      </bottom>
      <diagonal/>
    </border>
    <border>
      <left style="thin">
        <color indexed="0"/>
      </left>
      <right style="thin">
        <color indexed="0"/>
      </right>
      <top style="thin">
        <color indexed="64"/>
      </top>
      <bottom style="hair">
        <color indexed="64"/>
      </bottom>
      <diagonal/>
    </border>
    <border>
      <left style="thin">
        <color indexed="0"/>
      </left>
      <right style="thin">
        <color indexed="64"/>
      </right>
      <top style="thin">
        <color indexed="64"/>
      </top>
      <bottom style="hair">
        <color indexed="64"/>
      </bottom>
      <diagonal/>
    </border>
    <border>
      <left style="thin">
        <color indexed="64"/>
      </left>
      <right style="thin">
        <color indexed="0"/>
      </right>
      <top style="hair">
        <color indexed="64"/>
      </top>
      <bottom style="hair">
        <color indexed="64"/>
      </bottom>
      <diagonal/>
    </border>
    <border>
      <left style="thin">
        <color indexed="0"/>
      </left>
      <right style="thin">
        <color indexed="0"/>
      </right>
      <top style="hair">
        <color indexed="64"/>
      </top>
      <bottom style="hair">
        <color indexed="64"/>
      </bottom>
      <diagonal/>
    </border>
    <border>
      <left style="thin">
        <color indexed="0"/>
      </left>
      <right style="thin">
        <color indexed="64"/>
      </right>
      <top style="hair">
        <color indexed="64"/>
      </top>
      <bottom style="hair">
        <color indexed="64"/>
      </bottom>
      <diagonal/>
    </border>
    <border>
      <left style="thin">
        <color indexed="64"/>
      </left>
      <right style="thin">
        <color indexed="0"/>
      </right>
      <top style="hair">
        <color indexed="0"/>
      </top>
      <bottom style="hair">
        <color indexed="64"/>
      </bottom>
      <diagonal/>
    </border>
    <border>
      <left style="thin">
        <color indexed="0"/>
      </left>
      <right style="thin">
        <color indexed="0"/>
      </right>
      <top style="hair">
        <color indexed="0"/>
      </top>
      <bottom style="hair">
        <color indexed="64"/>
      </bottom>
      <diagonal/>
    </border>
    <border>
      <left style="thin">
        <color indexed="0"/>
      </left>
      <right style="thin">
        <color indexed="64"/>
      </right>
      <top style="hair">
        <color indexed="0"/>
      </top>
      <bottom style="hair">
        <color indexed="64"/>
      </bottom>
      <diagonal/>
    </border>
    <border>
      <left style="thin">
        <color indexed="64"/>
      </left>
      <right style="thin">
        <color indexed="0"/>
      </right>
      <top style="thin">
        <color indexed="64"/>
      </top>
      <bottom/>
      <diagonal/>
    </border>
    <border>
      <left style="thin">
        <color indexed="0"/>
      </left>
      <right style="thin">
        <color indexed="0"/>
      </right>
      <top style="thin">
        <color indexed="64"/>
      </top>
      <bottom/>
      <diagonal/>
    </border>
    <border>
      <left style="thin">
        <color indexed="64"/>
      </left>
      <right style="thin">
        <color indexed="0"/>
      </right>
      <top style="hair">
        <color indexed="64"/>
      </top>
      <bottom style="thin">
        <color indexed="64"/>
      </bottom>
      <diagonal/>
    </border>
    <border>
      <left style="thin">
        <color indexed="0"/>
      </left>
      <right style="thin">
        <color indexed="0"/>
      </right>
      <top style="hair">
        <color indexed="64"/>
      </top>
      <bottom style="thin">
        <color indexed="64"/>
      </bottom>
      <diagonal/>
    </border>
    <border>
      <left style="thin">
        <color indexed="0"/>
      </left>
      <right/>
      <top style="hair">
        <color indexed="64"/>
      </top>
      <bottom style="hair">
        <color indexed="64"/>
      </bottom>
      <diagonal/>
    </border>
    <border>
      <left style="thin">
        <color indexed="0"/>
      </left>
      <right/>
      <top style="thin">
        <color indexed="64"/>
      </top>
      <bottom/>
      <diagonal/>
    </border>
    <border>
      <left style="thin">
        <color indexed="0"/>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ashed">
        <color indexed="64"/>
      </bottom>
      <diagonal/>
    </border>
    <border>
      <left/>
      <right style="medium">
        <color indexed="64"/>
      </right>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hair">
        <color indexed="64"/>
      </right>
      <top style="hair">
        <color indexed="64"/>
      </top>
      <bottom style="medium">
        <color indexed="64"/>
      </bottom>
      <diagonal/>
    </border>
    <border>
      <left style="thin">
        <color indexed="64"/>
      </left>
      <right style="double">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double">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double">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double">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thin">
        <color indexed="64"/>
      </left>
      <right style="double">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Down="1">
      <left style="double">
        <color indexed="64"/>
      </left>
      <right style="hair">
        <color indexed="64"/>
      </right>
      <top style="thin">
        <color indexed="64"/>
      </top>
      <bottom style="medium">
        <color indexed="64"/>
      </bottom>
      <diagonal style="thin">
        <color indexed="64"/>
      </diagonal>
    </border>
    <border diagonalDown="1">
      <left style="hair">
        <color indexed="64"/>
      </left>
      <right style="hair">
        <color indexed="64"/>
      </right>
      <top style="thin">
        <color indexed="64"/>
      </top>
      <bottom style="medium">
        <color indexed="64"/>
      </bottom>
      <diagonal style="thin">
        <color indexed="64"/>
      </diagonal>
    </border>
    <border diagonalDown="1">
      <left style="hair">
        <color indexed="64"/>
      </left>
      <right style="medium">
        <color indexed="64"/>
      </right>
      <top style="thin">
        <color indexed="64"/>
      </top>
      <bottom style="medium">
        <color indexed="64"/>
      </bottom>
      <diagonal style="thin">
        <color indexed="64"/>
      </diagonal>
    </border>
    <border>
      <left style="thin">
        <color indexed="0"/>
      </left>
      <right style="thin">
        <color indexed="64"/>
      </right>
      <top style="hair">
        <color indexed="64"/>
      </top>
      <bottom/>
      <diagonal/>
    </border>
    <border>
      <left style="thin">
        <color indexed="0"/>
      </left>
      <right style="thin">
        <color indexed="0"/>
      </right>
      <top style="hair">
        <color indexed="64"/>
      </top>
      <bottom/>
      <diagonal/>
    </border>
    <border>
      <left style="thin">
        <color indexed="64"/>
      </left>
      <right style="thin">
        <color indexed="0"/>
      </right>
      <top style="hair">
        <color indexed="64"/>
      </top>
      <bottom/>
      <diagonal/>
    </border>
    <border>
      <left/>
      <right style="thin">
        <color indexed="64"/>
      </right>
      <top/>
      <bottom style="dashed">
        <color indexed="64"/>
      </bottom>
      <diagonal/>
    </border>
    <border>
      <left/>
      <right style="thin">
        <color indexed="64"/>
      </right>
      <top style="thin">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bottom style="dashed">
        <color indexed="64"/>
      </bottom>
      <diagonal/>
    </border>
    <border>
      <left style="medium">
        <color indexed="64"/>
      </left>
      <right style="medium">
        <color indexed="64"/>
      </right>
      <top/>
      <bottom style="dashed">
        <color indexed="64"/>
      </bottom>
      <diagonal/>
    </border>
    <border diagonalUp="1">
      <left style="medium">
        <color indexed="64"/>
      </left>
      <right style="thin">
        <color indexed="64"/>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style="medium">
        <color indexed="64"/>
      </left>
      <right style="medium">
        <color indexed="64"/>
      </right>
      <top style="thin">
        <color indexed="64"/>
      </top>
      <bottom style="dashed">
        <color indexed="64"/>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thin">
        <color indexed="64"/>
      </right>
      <top/>
      <bottom style="dashed">
        <color indexed="64"/>
      </bottom>
      <diagonal style="thin">
        <color indexed="64"/>
      </diagonal>
    </border>
    <border diagonalUp="1">
      <left style="medium">
        <color indexed="64"/>
      </left>
      <right style="medium">
        <color indexed="64"/>
      </right>
      <top style="dashed">
        <color indexed="64"/>
      </top>
      <bottom style="dashed">
        <color indexed="64"/>
      </bottom>
      <diagonal style="thin">
        <color indexed="64"/>
      </diagonal>
    </border>
    <border>
      <left style="medium">
        <color indexed="64"/>
      </left>
      <right style="medium">
        <color indexed="64"/>
      </right>
      <top style="dashed">
        <color indexed="64"/>
      </top>
      <bottom style="thin">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diagonalUp="1">
      <left style="medium">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medium">
        <color indexed="64"/>
      </right>
      <top style="dashed">
        <color indexed="64"/>
      </top>
      <bottom/>
      <diagonal style="thin">
        <color indexed="64"/>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medium">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medium">
        <color indexed="64"/>
      </right>
      <top/>
      <bottom style="dashed">
        <color indexed="64"/>
      </bottom>
      <diagonal style="thin">
        <color indexed="64"/>
      </diagonal>
    </border>
    <border>
      <left style="thin">
        <color indexed="64"/>
      </left>
      <right style="medium">
        <color indexed="64"/>
      </right>
      <top style="dashed">
        <color indexed="64"/>
      </top>
      <bottom/>
      <diagonal/>
    </border>
    <border>
      <left style="medium">
        <color indexed="64"/>
      </left>
      <right/>
      <top/>
      <bottom style="dashed">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top/>
      <bottom style="hair">
        <color indexed="64"/>
      </bottom>
      <diagonal/>
    </border>
    <border>
      <left style="medium">
        <color indexed="64"/>
      </left>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style="medium">
        <color indexed="64"/>
      </right>
      <top/>
      <bottom style="dotted">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medium">
        <color indexed="64"/>
      </left>
      <right style="thin">
        <color indexed="64"/>
      </right>
      <top style="medium">
        <color indexed="64"/>
      </top>
      <bottom/>
      <diagonal/>
    </border>
    <border>
      <left/>
      <right style="medium">
        <color indexed="64"/>
      </right>
      <top style="dashed">
        <color indexed="64"/>
      </top>
      <bottom style="thin">
        <color indexed="64"/>
      </bottom>
      <diagonal/>
    </border>
    <border>
      <left style="thin">
        <color indexed="64"/>
      </left>
      <right style="medium">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0"/>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diagonal/>
    </border>
    <border>
      <left/>
      <right style="double">
        <color indexed="64"/>
      </right>
      <top style="thin">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style="hair">
        <color indexed="64"/>
      </right>
      <top style="medium">
        <color indexed="64"/>
      </top>
      <bottom style="hair">
        <color indexed="64"/>
      </bottom>
      <diagonal/>
    </border>
    <border>
      <left style="thin">
        <color indexed="64"/>
      </left>
      <right/>
      <top/>
      <bottom style="double">
        <color indexed="64"/>
      </bottom>
      <diagonal/>
    </border>
    <border>
      <left style="thin">
        <color indexed="0"/>
      </left>
      <right style="thin">
        <color indexed="64"/>
      </right>
      <top/>
      <bottom style="hair">
        <color indexed="64"/>
      </bottom>
      <diagonal/>
    </border>
    <border>
      <left style="thin">
        <color indexed="0"/>
      </left>
      <right style="thin">
        <color indexed="0"/>
      </right>
      <top/>
      <bottom style="hair">
        <color indexed="64"/>
      </bottom>
      <diagonal/>
    </border>
    <border>
      <left style="thin">
        <color indexed="64"/>
      </left>
      <right style="thin">
        <color indexed="0"/>
      </right>
      <top/>
      <bottom style="hair">
        <color indexed="64"/>
      </bottom>
      <diagonal/>
    </border>
    <border>
      <left/>
      <right style="hair">
        <color indexed="64"/>
      </right>
      <top style="thin">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style="medium">
        <color indexed="64"/>
      </right>
      <top/>
      <bottom style="dashed">
        <color indexed="64"/>
      </bottom>
      <diagonal/>
    </border>
  </borders>
  <cellStyleXfs count="7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7" fontId="3" fillId="0" borderId="0" applyFill="0" applyBorder="0" applyAlignment="0"/>
    <xf numFmtId="38" fontId="4" fillId="0" borderId="0" applyFont="0" applyFill="0" applyBorder="0" applyAlignment="0" applyProtection="0"/>
    <xf numFmtId="40" fontId="4" fillId="0" borderId="0" applyFont="0" applyFill="0" applyBorder="0" applyAlignment="0" applyProtection="0"/>
    <xf numFmtId="181" fontId="4" fillId="0" borderId="0" applyFont="0" applyFill="0" applyBorder="0" applyAlignment="0" applyProtection="0"/>
    <xf numFmtId="182" fontId="4" fillId="0" borderId="0" applyFont="0" applyFill="0" applyBorder="0" applyAlignment="0" applyProtection="0"/>
    <xf numFmtId="0" fontId="81" fillId="0" borderId="0">
      <alignment horizontal="left"/>
    </xf>
    <xf numFmtId="38" fontId="82" fillId="16"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82" fillId="17" borderId="3" applyNumberFormat="0" applyBorder="0" applyAlignment="0" applyProtection="0"/>
    <xf numFmtId="190" fontId="44" fillId="0" borderId="0"/>
    <xf numFmtId="0" fontId="6" fillId="0" borderId="0"/>
    <xf numFmtId="10" fontId="6" fillId="0" borderId="0" applyFont="0" applyFill="0" applyBorder="0" applyAlignment="0" applyProtection="0"/>
    <xf numFmtId="4" fontId="81" fillId="0" borderId="0">
      <alignment horizontal="right"/>
    </xf>
    <xf numFmtId="4" fontId="83" fillId="0" borderId="0">
      <alignment horizontal="right"/>
    </xf>
    <xf numFmtId="0" fontId="7" fillId="0" borderId="0"/>
    <xf numFmtId="0" fontId="84" fillId="0" borderId="0">
      <alignment horizontal="left"/>
    </xf>
    <xf numFmtId="0" fontId="8" fillId="0" borderId="0"/>
    <xf numFmtId="0" fontId="85" fillId="0" borderId="0">
      <alignment horizont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6" fontId="12" fillId="0" borderId="0" applyFont="0" applyFill="0" applyBorder="0" applyAlignment="0" applyProtection="0"/>
    <xf numFmtId="189" fontId="6" fillId="0" borderId="0" applyFont="0" applyFill="0" applyBorder="0" applyAlignment="0" applyProtection="0"/>
    <xf numFmtId="188" fontId="44" fillId="0" borderId="0" applyFont="0" applyFill="0" applyBorder="0" applyAlignment="0" applyProtection="0"/>
    <xf numFmtId="189" fontId="6" fillId="0" borderId="0" applyFont="0" applyFill="0" applyBorder="0" applyAlignment="0" applyProtection="0"/>
    <xf numFmtId="188" fontId="44" fillId="0" borderId="0" applyFont="0" applyFill="0" applyBorder="0" applyAlignment="0" applyProtection="0"/>
    <xf numFmtId="188" fontId="44" fillId="0" borderId="0" applyFont="0" applyFill="0" applyBorder="0" applyAlignment="0" applyProtection="0"/>
    <xf numFmtId="188" fontId="44" fillId="0" borderId="0" applyFont="0" applyFill="0" applyBorder="0" applyAlignment="0" applyProtection="0"/>
    <xf numFmtId="189" fontId="6" fillId="0" borderId="0" applyFont="0" applyFill="0" applyBorder="0" applyAlignment="0" applyProtection="0"/>
    <xf numFmtId="188" fontId="44" fillId="0" borderId="0" applyFont="0" applyFill="0" applyBorder="0" applyAlignment="0" applyProtection="0"/>
    <xf numFmtId="189" fontId="6" fillId="0" borderId="0" applyFont="0" applyFill="0" applyBorder="0" applyAlignment="0" applyProtection="0"/>
    <xf numFmtId="188" fontId="44" fillId="0" borderId="0" applyFont="0" applyFill="0" applyBorder="0" applyAlignment="0" applyProtection="0"/>
    <xf numFmtId="188" fontId="44" fillId="0" borderId="0" applyFont="0" applyFill="0" applyBorder="0" applyAlignment="0" applyProtection="0"/>
    <xf numFmtId="0" fontId="9" fillId="0" borderId="0" applyNumberFormat="0" applyFill="0" applyBorder="0" applyAlignment="0" applyProtection="0">
      <alignment vertical="center"/>
    </xf>
    <xf numFmtId="0" fontId="10" fillId="23" borderId="5" applyNumberFormat="0" applyAlignment="0" applyProtection="0">
      <alignment vertical="center"/>
    </xf>
    <xf numFmtId="0" fontId="11" fillId="24" borderId="0" applyNumberFormat="0" applyBorder="0" applyAlignment="0" applyProtection="0">
      <alignment vertical="center"/>
    </xf>
    <xf numFmtId="9" fontId="12" fillId="0" borderId="0" applyFont="0" applyFill="0" applyBorder="0" applyAlignment="0" applyProtection="0"/>
    <xf numFmtId="0" fontId="12" fillId="26" borderId="6" applyNumberFormat="0" applyFont="0" applyAlignment="0" applyProtection="0">
      <alignment vertical="center"/>
    </xf>
    <xf numFmtId="0" fontId="14" fillId="0" borderId="7" applyNumberFormat="0" applyFill="0" applyAlignment="0" applyProtection="0">
      <alignment vertical="center"/>
    </xf>
    <xf numFmtId="0" fontId="15" fillId="3" borderId="0" applyNumberFormat="0" applyBorder="0" applyAlignment="0" applyProtection="0">
      <alignment vertical="center"/>
    </xf>
    <xf numFmtId="0" fontId="16" fillId="27" borderId="8" applyNumberFormat="0" applyAlignment="0" applyProtection="0">
      <alignment vertical="center"/>
    </xf>
    <xf numFmtId="0" fontId="17" fillId="0" borderId="0" applyNumberFormat="0" applyFill="0" applyBorder="0" applyAlignment="0" applyProtection="0">
      <alignment vertical="center"/>
    </xf>
    <xf numFmtId="38" fontId="12" fillId="0" borderId="0" applyFont="0" applyFill="0" applyBorder="0" applyAlignment="0" applyProtection="0"/>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27" borderId="13" applyNumberFormat="0" applyAlignment="0" applyProtection="0">
      <alignment vertical="center"/>
    </xf>
    <xf numFmtId="0" fontId="23" fillId="0" borderId="0" applyNumberFormat="0" applyFill="0" applyBorder="0" applyAlignment="0" applyProtection="0">
      <alignment vertical="center"/>
    </xf>
    <xf numFmtId="0" fontId="24" fillId="7" borderId="8" applyNumberFormat="0" applyAlignment="0" applyProtection="0">
      <alignment vertical="center"/>
    </xf>
    <xf numFmtId="0" fontId="76" fillId="0" borderId="0"/>
    <xf numFmtId="0" fontId="25" fillId="4" borderId="0" applyNumberFormat="0" applyBorder="0" applyAlignment="0" applyProtection="0">
      <alignment vertical="center"/>
    </xf>
  </cellStyleXfs>
  <cellXfs count="1860">
    <xf numFmtId="0" fontId="0" fillId="0" borderId="0" xfId="0"/>
    <xf numFmtId="49" fontId="72" fillId="0" borderId="0" xfId="0" applyNumberFormat="1" applyFont="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28" fillId="28" borderId="0" xfId="0" applyFont="1" applyFill="1" applyAlignment="1">
      <alignment horizontal="left"/>
    </xf>
    <xf numFmtId="0" fontId="28" fillId="28" borderId="0" xfId="0" applyFont="1" applyFill="1" applyAlignment="1">
      <alignment horizontal="left" vertical="center"/>
    </xf>
    <xf numFmtId="49" fontId="28" fillId="28" borderId="0" xfId="0" applyNumberFormat="1" applyFont="1" applyFill="1" applyAlignment="1">
      <alignment horizontal="left" vertical="center"/>
    </xf>
    <xf numFmtId="0" fontId="29" fillId="28" borderId="0" xfId="0" applyFont="1" applyFill="1" applyAlignment="1">
      <alignment vertical="center" wrapText="1"/>
    </xf>
    <xf numFmtId="0" fontId="28" fillId="28" borderId="0" xfId="0" applyFont="1" applyFill="1" applyAlignment="1">
      <alignment horizontal="left" vertical="center" wrapText="1"/>
    </xf>
    <xf numFmtId="0" fontId="30" fillId="28" borderId="0" xfId="0" applyFont="1" applyFill="1" applyAlignment="1">
      <alignment horizontal="center" vertical="center" wrapText="1"/>
    </xf>
    <xf numFmtId="0" fontId="31" fillId="28" borderId="0" xfId="0" applyFont="1" applyFill="1" applyAlignment="1">
      <alignment horizontal="center" vertical="center" wrapText="1"/>
    </xf>
    <xf numFmtId="49" fontId="27" fillId="28" borderId="0" xfId="0" applyNumberFormat="1" applyFont="1" applyFill="1" applyAlignment="1">
      <alignment horizontal="right" vertical="center" wrapText="1"/>
    </xf>
    <xf numFmtId="49" fontId="27" fillId="28" borderId="0" xfId="0" applyNumberFormat="1" applyFont="1" applyFill="1" applyAlignment="1">
      <alignment horizontal="left" vertical="center"/>
    </xf>
    <xf numFmtId="49" fontId="28" fillId="28" borderId="0" xfId="0" applyNumberFormat="1" applyFont="1" applyFill="1" applyAlignment="1">
      <alignment horizontal="left"/>
    </xf>
    <xf numFmtId="0" fontId="29" fillId="28" borderId="0" xfId="0" applyFont="1" applyFill="1" applyAlignment="1">
      <alignment wrapText="1"/>
    </xf>
    <xf numFmtId="0" fontId="28" fillId="28" borderId="0" xfId="0" applyFont="1" applyFill="1" applyAlignment="1">
      <alignment horizontal="left" wrapText="1"/>
    </xf>
    <xf numFmtId="0" fontId="27" fillId="28" borderId="0" xfId="0" applyFont="1" applyFill="1" applyAlignment="1">
      <alignment horizontal="center" vertical="center"/>
    </xf>
    <xf numFmtId="0" fontId="31" fillId="0" borderId="14" xfId="0" applyFont="1" applyFill="1" applyBorder="1" applyAlignment="1">
      <alignment horizontal="center" vertical="center" wrapText="1"/>
    </xf>
    <xf numFmtId="49" fontId="31" fillId="0" borderId="15" xfId="0" applyNumberFormat="1"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3" fillId="28" borderId="0" xfId="0" applyFont="1" applyFill="1"/>
    <xf numFmtId="0" fontId="34" fillId="28" borderId="17" xfId="0" applyFont="1" applyFill="1" applyBorder="1" applyAlignment="1">
      <alignment horizontal="center" vertical="center" wrapText="1"/>
    </xf>
    <xf numFmtId="49" fontId="34" fillId="28" borderId="18" xfId="0" applyNumberFormat="1" applyFont="1" applyFill="1" applyBorder="1" applyAlignment="1">
      <alignment horizontal="center" vertical="center" wrapText="1"/>
    </xf>
    <xf numFmtId="0" fontId="34" fillId="28" borderId="19" xfId="0" applyFont="1" applyFill="1" applyBorder="1" applyAlignment="1">
      <alignment vertical="center" wrapText="1"/>
    </xf>
    <xf numFmtId="0" fontId="32" fillId="28" borderId="20" xfId="0" applyFont="1" applyFill="1" applyBorder="1" applyAlignment="1">
      <alignment horizontal="center" vertical="center" wrapText="1"/>
    </xf>
    <xf numFmtId="49" fontId="32" fillId="28" borderId="3" xfId="0" applyNumberFormat="1" applyFont="1" applyFill="1" applyBorder="1" applyAlignment="1">
      <alignment horizontal="center" vertical="center" wrapText="1"/>
    </xf>
    <xf numFmtId="0" fontId="32" fillId="28" borderId="21" xfId="0" applyFont="1" applyFill="1" applyBorder="1" applyAlignment="1">
      <alignment vertical="center" wrapText="1"/>
    </xf>
    <xf numFmtId="0" fontId="32" fillId="28" borderId="22" xfId="0" applyFont="1" applyFill="1" applyBorder="1" applyAlignment="1">
      <alignment horizontal="center" vertical="center" wrapText="1"/>
    </xf>
    <xf numFmtId="49" fontId="32" fillId="28" borderId="23" xfId="0" applyNumberFormat="1" applyFont="1" applyFill="1" applyBorder="1" applyAlignment="1">
      <alignment horizontal="center" vertical="center" wrapText="1"/>
    </xf>
    <xf numFmtId="0" fontId="32" fillId="28" borderId="24" xfId="0" applyFont="1" applyFill="1" applyBorder="1" applyAlignment="1">
      <alignment vertical="center" wrapText="1"/>
    </xf>
    <xf numFmtId="0" fontId="29" fillId="28" borderId="0" xfId="0" applyFont="1" applyFill="1" applyBorder="1" applyAlignment="1">
      <alignment horizontal="center" vertical="top" wrapText="1"/>
    </xf>
    <xf numFmtId="49" fontId="29" fillId="28" borderId="0" xfId="0" applyNumberFormat="1" applyFont="1" applyFill="1" applyBorder="1" applyAlignment="1">
      <alignment horizontal="center" vertical="top"/>
    </xf>
    <xf numFmtId="0" fontId="29" fillId="28" borderId="0" xfId="0" applyFont="1" applyFill="1" applyBorder="1" applyAlignment="1">
      <alignment vertical="top" wrapText="1"/>
    </xf>
    <xf numFmtId="0" fontId="33" fillId="28" borderId="0" xfId="0" applyFont="1" applyFill="1" applyBorder="1" applyAlignment="1">
      <alignment vertical="top" wrapText="1"/>
    </xf>
    <xf numFmtId="0" fontId="33" fillId="28" borderId="0" xfId="0" applyFont="1" applyFill="1" applyBorder="1" applyAlignment="1">
      <alignment horizontal="center" vertical="top" wrapText="1"/>
    </xf>
    <xf numFmtId="49" fontId="33" fillId="28" borderId="0" xfId="0" applyNumberFormat="1" applyFont="1" applyFill="1" applyBorder="1" applyAlignment="1">
      <alignment horizontal="center" vertical="top"/>
    </xf>
    <xf numFmtId="0" fontId="33" fillId="28" borderId="0" xfId="0" applyFont="1" applyFill="1" applyBorder="1" applyAlignment="1">
      <alignment horizontal="center" vertical="top"/>
    </xf>
    <xf numFmtId="0" fontId="33" fillId="28" borderId="0" xfId="0" applyFont="1" applyFill="1" applyAlignment="1">
      <alignment horizontal="center" vertical="top"/>
    </xf>
    <xf numFmtId="0" fontId="33" fillId="28" borderId="0" xfId="0" applyFont="1" applyFill="1" applyAlignment="1">
      <alignment horizontal="center"/>
    </xf>
    <xf numFmtId="49" fontId="33" fillId="28" borderId="0" xfId="0" applyNumberFormat="1" applyFont="1" applyFill="1" applyAlignment="1">
      <alignment horizontal="center"/>
    </xf>
    <xf numFmtId="0" fontId="33" fillId="28" borderId="0" xfId="0" applyFont="1" applyFill="1" applyAlignment="1">
      <alignment wrapText="1"/>
    </xf>
    <xf numFmtId="0" fontId="28" fillId="0" borderId="0" xfId="0" applyFont="1" applyAlignment="1">
      <alignment vertical="center"/>
    </xf>
    <xf numFmtId="0" fontId="28" fillId="0" borderId="0" xfId="0" applyFont="1" applyAlignment="1">
      <alignment horizontal="right" vertical="center"/>
    </xf>
    <xf numFmtId="0" fontId="28" fillId="0" borderId="0" xfId="0" applyFont="1" applyAlignment="1">
      <alignment horizontal="center" vertical="center"/>
    </xf>
    <xf numFmtId="0" fontId="28" fillId="0" borderId="25" xfId="0" applyFont="1" applyBorder="1" applyAlignment="1">
      <alignment vertical="center"/>
    </xf>
    <xf numFmtId="0" fontId="28" fillId="0" borderId="18" xfId="0" applyFont="1" applyBorder="1" applyAlignment="1">
      <alignment vertical="center"/>
    </xf>
    <xf numFmtId="0" fontId="28" fillId="0" borderId="25" xfId="0" applyFont="1" applyBorder="1" applyAlignment="1">
      <alignment horizontal="center" vertical="center"/>
    </xf>
    <xf numFmtId="0" fontId="28" fillId="0" borderId="3" xfId="0" applyFont="1" applyBorder="1" applyAlignment="1">
      <alignment horizontal="center" vertical="center"/>
    </xf>
    <xf numFmtId="0" fontId="28" fillId="0" borderId="2" xfId="0" applyFont="1" applyBorder="1" applyAlignment="1">
      <alignment horizontal="center" vertical="center"/>
    </xf>
    <xf numFmtId="0" fontId="28" fillId="0" borderId="26" xfId="0" applyFont="1" applyBorder="1" applyAlignment="1">
      <alignment vertical="center"/>
    </xf>
    <xf numFmtId="0" fontId="28" fillId="0" borderId="2" xfId="0" applyFont="1" applyBorder="1" applyAlignment="1">
      <alignment vertical="center"/>
    </xf>
    <xf numFmtId="0" fontId="28" fillId="0" borderId="27" xfId="0" applyFont="1" applyBorder="1" applyAlignment="1">
      <alignment horizontal="center" vertical="center"/>
    </xf>
    <xf numFmtId="0" fontId="28" fillId="0" borderId="26" xfId="0" applyFont="1" applyBorder="1" applyAlignment="1">
      <alignment horizontal="center" vertical="center"/>
    </xf>
    <xf numFmtId="0" fontId="31" fillId="0" borderId="15" xfId="0" applyFont="1" applyFill="1" applyBorder="1" applyAlignment="1">
      <alignment horizontal="center" vertical="center" wrapText="1"/>
    </xf>
    <xf numFmtId="0" fontId="34" fillId="0" borderId="17" xfId="0" applyFont="1" applyFill="1" applyBorder="1" applyAlignment="1">
      <alignment horizontal="center" vertical="center" wrapText="1"/>
    </xf>
    <xf numFmtId="49" fontId="34" fillId="0" borderId="18" xfId="0" applyNumberFormat="1" applyFont="1" applyFill="1" applyBorder="1" applyAlignment="1">
      <alignment horizontal="center" vertical="center" wrapText="1"/>
    </xf>
    <xf numFmtId="0" fontId="34" fillId="0" borderId="18" xfId="0" applyFont="1" applyFill="1" applyBorder="1" applyAlignment="1">
      <alignment vertical="center" wrapText="1"/>
    </xf>
    <xf numFmtId="0" fontId="34" fillId="0" borderId="19" xfId="0" applyFont="1" applyFill="1" applyBorder="1" applyAlignment="1">
      <alignment vertical="center" wrapText="1"/>
    </xf>
    <xf numFmtId="0" fontId="32" fillId="0" borderId="20" xfId="0" applyFont="1" applyFill="1" applyBorder="1" applyAlignment="1">
      <alignment horizontal="center" vertical="center" wrapText="1"/>
    </xf>
    <xf numFmtId="49" fontId="32" fillId="0" borderId="3" xfId="0" applyNumberFormat="1" applyFont="1" applyFill="1" applyBorder="1" applyAlignment="1">
      <alignment horizontal="center" vertical="center" wrapText="1"/>
    </xf>
    <xf numFmtId="0" fontId="32" fillId="0" borderId="3" xfId="0" applyFont="1" applyFill="1" applyBorder="1" applyAlignment="1">
      <alignment vertical="center" wrapText="1"/>
    </xf>
    <xf numFmtId="0" fontId="32" fillId="0" borderId="21" xfId="0" applyFont="1" applyFill="1" applyBorder="1" applyAlignment="1">
      <alignment vertical="center" wrapText="1"/>
    </xf>
    <xf numFmtId="0" fontId="32" fillId="0" borderId="22" xfId="0" applyFont="1" applyFill="1" applyBorder="1" applyAlignment="1">
      <alignment horizontal="center" vertical="center" wrapText="1"/>
    </xf>
    <xf numFmtId="49" fontId="32" fillId="0" borderId="23" xfId="0" applyNumberFormat="1" applyFont="1" applyFill="1" applyBorder="1" applyAlignment="1">
      <alignment horizontal="center" vertical="center" wrapText="1"/>
    </xf>
    <xf numFmtId="0" fontId="32" fillId="0" borderId="23" xfId="0" applyFont="1" applyFill="1" applyBorder="1" applyAlignment="1">
      <alignment vertical="center" wrapText="1"/>
    </xf>
    <xf numFmtId="0" fontId="32" fillId="0" borderId="24" xfId="0" applyFont="1" applyFill="1" applyBorder="1" applyAlignment="1">
      <alignment vertical="center" wrapText="1"/>
    </xf>
    <xf numFmtId="0" fontId="44" fillId="28" borderId="0" xfId="0" applyFont="1" applyFill="1" applyBorder="1" applyAlignment="1">
      <alignment vertical="center"/>
    </xf>
    <xf numFmtId="0" fontId="32" fillId="28" borderId="0" xfId="0" applyFont="1" applyFill="1" applyBorder="1" applyAlignment="1">
      <alignment horizontal="center" vertical="center" wrapText="1"/>
    </xf>
    <xf numFmtId="49" fontId="32" fillId="28" borderId="0" xfId="0" applyNumberFormat="1" applyFont="1" applyFill="1" applyBorder="1" applyAlignment="1">
      <alignment horizontal="center" vertical="center" wrapText="1"/>
    </xf>
    <xf numFmtId="0" fontId="32" fillId="28" borderId="0" xfId="0" applyFont="1" applyFill="1" applyBorder="1" applyAlignment="1">
      <alignment vertical="center" wrapText="1"/>
    </xf>
    <xf numFmtId="179" fontId="46" fillId="0" borderId="3" xfId="65" applyNumberFormat="1" applyFont="1" applyFill="1" applyBorder="1" applyAlignment="1">
      <alignment horizontal="right" vertical="center"/>
    </xf>
    <xf numFmtId="185" fontId="27" fillId="28" borderId="0" xfId="0" quotePrefix="1" applyNumberFormat="1" applyFont="1" applyFill="1" applyAlignment="1">
      <alignment horizontal="center" vertical="center"/>
    </xf>
    <xf numFmtId="0" fontId="51" fillId="0" borderId="0" xfId="0" applyFont="1" applyAlignment="1">
      <alignment horizontal="center" vertical="center"/>
    </xf>
    <xf numFmtId="0" fontId="51" fillId="0" borderId="0" xfId="0" applyFont="1"/>
    <xf numFmtId="0" fontId="51" fillId="0" borderId="0" xfId="0" applyFont="1" applyFill="1"/>
    <xf numFmtId="0" fontId="0" fillId="0" borderId="0" xfId="0"/>
    <xf numFmtId="0" fontId="0" fillId="0" borderId="0" xfId="0" applyAlignment="1">
      <alignment horizontal="right" vertical="center"/>
    </xf>
    <xf numFmtId="184" fontId="1" fillId="0" borderId="0" xfId="65" applyNumberFormat="1" applyFont="1" applyBorder="1" applyAlignment="1">
      <alignment horizontal="center" vertical="center"/>
    </xf>
    <xf numFmtId="0" fontId="1" fillId="0" borderId="0" xfId="0" applyFont="1"/>
    <xf numFmtId="0" fontId="0" fillId="0" borderId="0" xfId="0" applyFill="1" applyAlignment="1">
      <alignment horizontal="right" vertical="center"/>
    </xf>
    <xf numFmtId="0" fontId="0" fillId="0" borderId="0" xfId="0" applyFill="1" applyBorder="1" applyAlignment="1">
      <alignment horizontal="center" vertical="center"/>
    </xf>
    <xf numFmtId="0" fontId="44" fillId="0" borderId="0" xfId="0" applyFont="1"/>
    <xf numFmtId="0" fontId="44" fillId="0" borderId="3" xfId="0" applyFont="1" applyFill="1" applyBorder="1"/>
    <xf numFmtId="0" fontId="44" fillId="0" borderId="3" xfId="0" applyFont="1" applyFill="1" applyBorder="1" applyAlignment="1">
      <alignment horizontal="center" vertical="center"/>
    </xf>
    <xf numFmtId="0" fontId="44" fillId="0" borderId="3" xfId="0" applyFont="1" applyFill="1" applyBorder="1" applyAlignment="1">
      <alignment vertical="center" wrapText="1"/>
    </xf>
    <xf numFmtId="0" fontId="77" fillId="0" borderId="0" xfId="0" applyFont="1" applyBorder="1" applyAlignment="1">
      <alignment horizontal="center" vertical="center"/>
    </xf>
    <xf numFmtId="0" fontId="1" fillId="0" borderId="0" xfId="0" applyFont="1" applyAlignment="1">
      <alignment horizontal="right" vertical="center"/>
    </xf>
    <xf numFmtId="0" fontId="27" fillId="0" borderId="0" xfId="0" applyFont="1" applyFill="1" applyAlignment="1">
      <alignment horizontal="left" vertical="center"/>
    </xf>
    <xf numFmtId="49" fontId="33" fillId="0" borderId="0" xfId="0" applyNumberFormat="1" applyFont="1" applyFill="1" applyAlignment="1">
      <alignment horizontal="left" vertical="top" wrapText="1"/>
    </xf>
    <xf numFmtId="0" fontId="27" fillId="0" borderId="0" xfId="0" applyFont="1" applyFill="1"/>
    <xf numFmtId="0" fontId="27" fillId="0" borderId="0" xfId="0" applyFont="1"/>
    <xf numFmtId="49" fontId="27" fillId="0" borderId="0" xfId="0" applyNumberFormat="1" applyFont="1" applyFill="1" applyAlignment="1">
      <alignment horizontal="left" vertical="center"/>
    </xf>
    <xf numFmtId="0" fontId="78" fillId="0" borderId="0" xfId="0" applyFont="1" applyFill="1" applyAlignment="1">
      <alignment horizontal="center" vertical="center" wrapText="1"/>
    </xf>
    <xf numFmtId="49" fontId="27" fillId="0" borderId="0" xfId="0" applyNumberFormat="1" applyFont="1" applyFill="1" applyAlignment="1">
      <alignment horizontal="right" vertical="center" wrapText="1"/>
    </xf>
    <xf numFmtId="0" fontId="27" fillId="0" borderId="0" xfId="0" applyFont="1" applyFill="1" applyAlignment="1">
      <alignment horizontal="left"/>
    </xf>
    <xf numFmtId="49" fontId="27" fillId="0" borderId="0" xfId="0" applyNumberFormat="1" applyFont="1" applyFill="1" applyAlignment="1">
      <alignment horizontal="left"/>
    </xf>
    <xf numFmtId="0" fontId="27" fillId="0" borderId="28" xfId="0" applyFont="1" applyFill="1" applyBorder="1" applyAlignment="1">
      <alignment horizontal="center" vertical="center"/>
    </xf>
    <xf numFmtId="0" fontId="27" fillId="0" borderId="29" xfId="0" applyFont="1" applyFill="1" applyBorder="1" applyAlignment="1">
      <alignment horizontal="center" vertical="center"/>
    </xf>
    <xf numFmtId="0" fontId="27" fillId="0" borderId="30" xfId="0" applyFont="1" applyFill="1" applyBorder="1" applyAlignment="1">
      <alignment horizontal="center" vertical="center"/>
    </xf>
    <xf numFmtId="0" fontId="27" fillId="0" borderId="20" xfId="0" applyFont="1" applyFill="1" applyBorder="1"/>
    <xf numFmtId="0" fontId="27" fillId="0" borderId="3" xfId="0" applyFont="1" applyFill="1" applyBorder="1"/>
    <xf numFmtId="0" fontId="27" fillId="0" borderId="21" xfId="0" applyFont="1" applyFill="1" applyBorder="1"/>
    <xf numFmtId="0" fontId="27" fillId="0" borderId="22" xfId="0" applyFont="1" applyFill="1" applyBorder="1"/>
    <xf numFmtId="0" fontId="27" fillId="0" borderId="23" xfId="0" applyFont="1" applyFill="1" applyBorder="1"/>
    <xf numFmtId="0" fontId="27" fillId="0" borderId="24" xfId="0" applyFont="1" applyFill="1" applyBorder="1"/>
    <xf numFmtId="0" fontId="33" fillId="0" borderId="0" xfId="0" applyFont="1" applyFill="1" applyAlignment="1">
      <alignment horizontal="center" vertical="top"/>
    </xf>
    <xf numFmtId="0" fontId="28" fillId="0" borderId="0" xfId="0" applyFont="1" applyFill="1" applyAlignment="1">
      <alignment vertical="top" wrapText="1"/>
    </xf>
    <xf numFmtId="0" fontId="73" fillId="0" borderId="0" xfId="0" applyFont="1" applyAlignment="1">
      <alignment horizontal="center" vertical="center"/>
    </xf>
    <xf numFmtId="0" fontId="35" fillId="0" borderId="0" xfId="0" applyFont="1" applyAlignment="1">
      <alignment horizontal="left" vertical="center"/>
    </xf>
    <xf numFmtId="0" fontId="79" fillId="0" borderId="0"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80" fillId="0" borderId="0" xfId="0" applyFont="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0" fillId="0" borderId="32" xfId="0" applyBorder="1" applyAlignment="1">
      <alignment horizontal="center" vertical="center"/>
    </xf>
    <xf numFmtId="0" fontId="0" fillId="0" borderId="33" xfId="0"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Border="1" applyAlignment="1">
      <alignment horizontal="center" vertical="center"/>
    </xf>
    <xf numFmtId="178" fontId="12" fillId="0" borderId="0" xfId="65" applyNumberFormat="1" applyFill="1" applyBorder="1" applyAlignment="1">
      <alignment vertical="center" wrapText="1"/>
    </xf>
    <xf numFmtId="0" fontId="0" fillId="0" borderId="34" xfId="0"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12" fillId="0" borderId="0" xfId="0" applyFont="1" applyBorder="1" applyAlignment="1">
      <alignment vertical="center"/>
    </xf>
    <xf numFmtId="0" fontId="26" fillId="0" borderId="0" xfId="0" applyFont="1" applyAlignment="1">
      <alignment vertical="center"/>
    </xf>
    <xf numFmtId="0" fontId="12" fillId="0" borderId="0" xfId="0" applyFont="1" applyAlignment="1">
      <alignment vertical="center"/>
    </xf>
    <xf numFmtId="0" fontId="0" fillId="0" borderId="0" xfId="0" applyBorder="1" applyAlignment="1">
      <alignment vertical="center"/>
    </xf>
    <xf numFmtId="179" fontId="46" fillId="0" borderId="36" xfId="65" applyNumberFormat="1" applyFont="1" applyFill="1" applyBorder="1" applyAlignment="1">
      <alignment horizontal="right" vertical="center"/>
    </xf>
    <xf numFmtId="0" fontId="28" fillId="0" borderId="37" xfId="0" applyFont="1" applyBorder="1" applyAlignment="1">
      <alignment horizontal="center" vertical="center"/>
    </xf>
    <xf numFmtId="0" fontId="28" fillId="0" borderId="38" xfId="0" applyFont="1" applyBorder="1" applyAlignment="1">
      <alignment horizontal="center" vertical="center"/>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0" fillId="0" borderId="0" xfId="0" applyAlignment="1">
      <alignment vertical="center" wrapText="1"/>
    </xf>
    <xf numFmtId="0" fontId="0" fillId="16" borderId="43" xfId="0" applyFill="1" applyBorder="1" applyAlignment="1">
      <alignment horizontal="center" vertical="center"/>
    </xf>
    <xf numFmtId="0" fontId="0" fillId="16" borderId="44" xfId="0" applyFill="1" applyBorder="1" applyAlignment="1">
      <alignment horizontal="center" vertical="center"/>
    </xf>
    <xf numFmtId="0" fontId="27" fillId="0" borderId="0" xfId="0" applyFont="1" applyFill="1" applyAlignment="1">
      <alignment vertical="center"/>
    </xf>
    <xf numFmtId="0" fontId="79" fillId="0" borderId="0" xfId="0" applyFont="1" applyFill="1" applyBorder="1" applyAlignment="1">
      <alignment vertical="center"/>
    </xf>
    <xf numFmtId="0" fontId="77" fillId="0" borderId="0" xfId="0" applyFont="1" applyBorder="1" applyAlignment="1">
      <alignment vertical="center"/>
    </xf>
    <xf numFmtId="0" fontId="12" fillId="16" borderId="44" xfId="0" applyFont="1" applyFill="1" applyBorder="1" applyAlignment="1">
      <alignment horizontal="center" vertical="center"/>
    </xf>
    <xf numFmtId="0" fontId="12" fillId="16" borderId="45" xfId="0" applyFont="1" applyFill="1" applyBorder="1" applyAlignment="1">
      <alignment horizontal="center" vertical="center"/>
    </xf>
    <xf numFmtId="0" fontId="0" fillId="16" borderId="18" xfId="0" applyFill="1" applyBorder="1" applyAlignment="1">
      <alignment horizontal="center" vertical="center"/>
    </xf>
    <xf numFmtId="0" fontId="12" fillId="16" borderId="18" xfId="0" applyFont="1" applyFill="1" applyBorder="1" applyAlignment="1">
      <alignment horizontal="center" vertical="center"/>
    </xf>
    <xf numFmtId="0" fontId="12" fillId="0" borderId="3" xfId="0" applyFont="1" applyBorder="1" applyAlignment="1">
      <alignment horizontal="center" vertical="center"/>
    </xf>
    <xf numFmtId="9" fontId="12" fillId="25" borderId="18" xfId="59" applyFill="1" applyBorder="1" applyAlignment="1">
      <alignment horizontal="center" vertical="center"/>
    </xf>
    <xf numFmtId="38" fontId="12" fillId="0" borderId="18" xfId="65" applyFill="1" applyBorder="1" applyAlignment="1">
      <alignment horizontal="center" vertical="center"/>
    </xf>
    <xf numFmtId="0" fontId="12" fillId="0" borderId="18" xfId="0" applyFont="1" applyBorder="1" applyAlignment="1">
      <alignment horizontal="center" vertical="center"/>
    </xf>
    <xf numFmtId="0" fontId="0" fillId="0" borderId="2" xfId="0" applyBorder="1" applyAlignment="1">
      <alignment vertical="center"/>
    </xf>
    <xf numFmtId="0" fontId="0" fillId="0" borderId="27" xfId="0" applyBorder="1" applyAlignment="1">
      <alignment vertical="center"/>
    </xf>
    <xf numFmtId="38" fontId="12" fillId="25" borderId="3" xfId="65" applyFill="1" applyBorder="1" applyAlignment="1">
      <alignment horizontal="center" vertical="center"/>
    </xf>
    <xf numFmtId="9" fontId="12" fillId="25" borderId="3" xfId="59" applyFill="1" applyBorder="1" applyAlignment="1">
      <alignment horizontal="center" vertical="center"/>
    </xf>
    <xf numFmtId="0" fontId="0" fillId="0" borderId="0" xfId="0" applyFont="1" applyBorder="1" applyAlignment="1">
      <alignment vertical="center"/>
    </xf>
    <xf numFmtId="38" fontId="12" fillId="25" borderId="3" xfId="65" applyFont="1" applyFill="1" applyBorder="1" applyAlignment="1">
      <alignment vertical="center"/>
    </xf>
    <xf numFmtId="0" fontId="12" fillId="0" borderId="0" xfId="0" applyFont="1" applyFill="1" applyBorder="1" applyAlignment="1">
      <alignment vertical="center"/>
    </xf>
    <xf numFmtId="0" fontId="0" fillId="0" borderId="0" xfId="0" applyFill="1" applyBorder="1" applyAlignment="1">
      <alignment horizontal="left" vertical="top"/>
    </xf>
    <xf numFmtId="0" fontId="0" fillId="25" borderId="3" xfId="0" applyFill="1" applyBorder="1" applyAlignment="1">
      <alignment vertical="center"/>
    </xf>
    <xf numFmtId="38" fontId="12" fillId="0" borderId="3" xfId="65" applyFill="1" applyBorder="1" applyAlignment="1">
      <alignment horizontal="center" vertical="center" wrapText="1"/>
    </xf>
    <xf numFmtId="0" fontId="12" fillId="0" borderId="0" xfId="0" applyFont="1" applyAlignment="1">
      <alignment vertical="center"/>
    </xf>
    <xf numFmtId="0" fontId="0" fillId="0" borderId="0" xfId="0" applyFont="1" applyAlignment="1">
      <alignment vertical="center"/>
    </xf>
    <xf numFmtId="0" fontId="0" fillId="0" borderId="46" xfId="0" applyBorder="1" applyAlignment="1">
      <alignment vertical="center"/>
    </xf>
    <xf numFmtId="0" fontId="0" fillId="0" borderId="47" xfId="0" applyBorder="1" applyAlignment="1">
      <alignment vertical="center"/>
    </xf>
    <xf numFmtId="38" fontId="1" fillId="0" borderId="47" xfId="65" applyFont="1" applyBorder="1" applyAlignment="1">
      <alignment vertical="center"/>
    </xf>
    <xf numFmtId="0" fontId="0" fillId="0" borderId="45" xfId="0" applyBorder="1" applyAlignment="1">
      <alignment vertical="center"/>
    </xf>
    <xf numFmtId="0" fontId="0" fillId="0" borderId="25" xfId="0" applyBorder="1" applyAlignment="1">
      <alignment vertical="center"/>
    </xf>
    <xf numFmtId="0" fontId="44" fillId="0" borderId="0" xfId="0" applyFont="1" applyBorder="1" applyAlignment="1">
      <alignment vertical="center"/>
    </xf>
    <xf numFmtId="0" fontId="0" fillId="0" borderId="0" xfId="0" applyBorder="1" applyAlignment="1">
      <alignment horizontal="center" vertical="center"/>
    </xf>
    <xf numFmtId="38" fontId="1" fillId="0" borderId="0" xfId="65" applyFont="1" applyBorder="1" applyAlignment="1">
      <alignment horizontal="center" vertical="center"/>
    </xf>
    <xf numFmtId="0" fontId="0" fillId="0" borderId="48" xfId="0" applyBorder="1" applyAlignment="1">
      <alignment vertical="center"/>
    </xf>
    <xf numFmtId="0" fontId="90" fillId="0" borderId="0" xfId="0" applyFont="1" applyBorder="1" applyAlignment="1">
      <alignment vertical="center"/>
    </xf>
    <xf numFmtId="0" fontId="21" fillId="0" borderId="0" xfId="0" applyFont="1" applyBorder="1" applyAlignment="1">
      <alignment vertical="center"/>
    </xf>
    <xf numFmtId="0" fontId="44" fillId="0" borderId="0" xfId="0" applyFont="1" applyBorder="1" applyAlignment="1">
      <alignment horizontal="center" vertical="center"/>
    </xf>
    <xf numFmtId="0" fontId="44" fillId="0" borderId="0" xfId="0" applyFont="1" applyBorder="1" applyAlignment="1">
      <alignment horizontal="left" vertical="center"/>
    </xf>
    <xf numFmtId="0" fontId="0" fillId="0" borderId="49" xfId="0" applyBorder="1" applyAlignment="1">
      <alignment vertical="center"/>
    </xf>
    <xf numFmtId="0" fontId="0" fillId="0" borderId="50" xfId="0" applyBorder="1" applyAlignment="1">
      <alignment vertical="center"/>
    </xf>
    <xf numFmtId="0" fontId="0" fillId="0" borderId="43" xfId="0" applyBorder="1" applyAlignment="1">
      <alignment vertical="center"/>
    </xf>
    <xf numFmtId="0" fontId="88" fillId="0" borderId="0" xfId="0" applyFont="1" applyAlignment="1">
      <alignment vertical="center"/>
    </xf>
    <xf numFmtId="0" fontId="12" fillId="0" borderId="46" xfId="0" applyFont="1" applyBorder="1" applyAlignment="1">
      <alignment vertical="center"/>
    </xf>
    <xf numFmtId="0" fontId="12" fillId="0" borderId="47" xfId="0" applyFont="1" applyBorder="1" applyAlignment="1">
      <alignment vertical="center"/>
    </xf>
    <xf numFmtId="0" fontId="12" fillId="0" borderId="45" xfId="0" applyFont="1" applyBorder="1" applyAlignment="1">
      <alignment vertical="center"/>
    </xf>
    <xf numFmtId="0" fontId="12" fillId="0" borderId="47" xfId="0" applyFont="1" applyFill="1" applyBorder="1" applyAlignment="1">
      <alignment horizontal="center" vertical="center"/>
    </xf>
    <xf numFmtId="0" fontId="12" fillId="0" borderId="51" xfId="0" applyFont="1" applyBorder="1" applyAlignment="1">
      <alignment vertical="center"/>
    </xf>
    <xf numFmtId="0" fontId="12" fillId="0" borderId="52" xfId="0" applyFont="1" applyBorder="1" applyAlignment="1">
      <alignment vertical="center"/>
    </xf>
    <xf numFmtId="0" fontId="12" fillId="0" borderId="53" xfId="0" applyFont="1" applyBorder="1" applyAlignment="1">
      <alignment vertical="center"/>
    </xf>
    <xf numFmtId="0" fontId="12" fillId="0" borderId="54" xfId="0" applyFont="1" applyBorder="1" applyAlignment="1">
      <alignment vertical="center"/>
    </xf>
    <xf numFmtId="0" fontId="12" fillId="0" borderId="55" xfId="0" applyFont="1" applyBorder="1" applyAlignment="1">
      <alignment horizontal="center" vertical="center"/>
    </xf>
    <xf numFmtId="0" fontId="12" fillId="25" borderId="56" xfId="0" applyFont="1" applyFill="1" applyBorder="1" applyAlignment="1">
      <alignment horizontal="center" vertical="center"/>
    </xf>
    <xf numFmtId="0" fontId="12" fillId="0" borderId="50" xfId="0" applyFont="1" applyFill="1" applyBorder="1" applyAlignment="1">
      <alignment vertical="center"/>
    </xf>
    <xf numFmtId="0" fontId="12" fillId="0" borderId="57" xfId="0" applyFont="1" applyBorder="1" applyAlignment="1">
      <alignment vertical="center"/>
    </xf>
    <xf numFmtId="0" fontId="12" fillId="0" borderId="38"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0" xfId="0" applyFont="1" applyBorder="1" applyAlignment="1">
      <alignment vertical="center"/>
    </xf>
    <xf numFmtId="0" fontId="12" fillId="0" borderId="59" xfId="0" applyFont="1" applyBorder="1" applyAlignment="1">
      <alignment vertical="center"/>
    </xf>
    <xf numFmtId="0" fontId="12" fillId="0" borderId="60" xfId="0" applyFont="1" applyBorder="1" applyAlignment="1">
      <alignment vertical="center"/>
    </xf>
    <xf numFmtId="0" fontId="12" fillId="25" borderId="40"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1" xfId="0" applyFont="1" applyFill="1" applyBorder="1" applyAlignment="1">
      <alignment horizontal="center" vertical="center"/>
    </xf>
    <xf numFmtId="0" fontId="12" fillId="0" borderId="46" xfId="0" applyFont="1" applyFill="1" applyBorder="1" applyAlignment="1">
      <alignment horizontal="center" vertical="center"/>
    </xf>
    <xf numFmtId="0" fontId="88" fillId="0" borderId="40" xfId="0" applyFont="1" applyFill="1" applyBorder="1" applyAlignment="1">
      <alignment horizontal="center" vertical="center"/>
    </xf>
    <xf numFmtId="0" fontId="88" fillId="0" borderId="56" xfId="0" applyFont="1" applyFill="1" applyBorder="1" applyAlignment="1">
      <alignment horizontal="center" vertical="center"/>
    </xf>
    <xf numFmtId="0" fontId="88" fillId="0" borderId="62" xfId="0" applyFont="1" applyFill="1" applyBorder="1" applyAlignment="1">
      <alignment horizontal="center" vertical="center"/>
    </xf>
    <xf numFmtId="0" fontId="88" fillId="0" borderId="56" xfId="0" applyFont="1" applyBorder="1" applyAlignment="1">
      <alignment horizontal="center" vertical="center"/>
    </xf>
    <xf numFmtId="0" fontId="88" fillId="0" borderId="63" xfId="0" applyFont="1" applyBorder="1" applyAlignment="1">
      <alignment horizontal="center" vertical="center"/>
    </xf>
    <xf numFmtId="0" fontId="88" fillId="0" borderId="63" xfId="0" applyFont="1" applyFill="1" applyBorder="1" applyAlignment="1">
      <alignment horizontal="center" vertical="center"/>
    </xf>
    <xf numFmtId="0" fontId="88" fillId="0" borderId="42" xfId="0" applyFont="1" applyFill="1" applyBorder="1" applyAlignment="1">
      <alignment horizontal="center" vertical="center"/>
    </xf>
    <xf numFmtId="0" fontId="88" fillId="0" borderId="53" xfId="0" applyFont="1" applyFill="1" applyBorder="1" applyAlignment="1">
      <alignment horizontal="center" vertical="center"/>
    </xf>
    <xf numFmtId="0" fontId="88" fillId="0" borderId="64" xfId="0" applyFont="1" applyFill="1" applyBorder="1" applyAlignment="1">
      <alignment horizontal="center" vertical="center"/>
    </xf>
    <xf numFmtId="0" fontId="88" fillId="0" borderId="54" xfId="0" applyFont="1" applyFill="1" applyBorder="1" applyAlignment="1">
      <alignment horizontal="center" vertical="center"/>
    </xf>
    <xf numFmtId="0" fontId="12" fillId="0" borderId="0" xfId="0" applyFont="1" applyFill="1" applyAlignment="1">
      <alignment vertical="center"/>
    </xf>
    <xf numFmtId="0" fontId="12" fillId="0" borderId="25" xfId="0" applyFont="1" applyBorder="1" applyAlignment="1">
      <alignment horizontal="center" vertical="center"/>
    </xf>
    <xf numFmtId="0" fontId="12" fillId="0" borderId="0" xfId="0" applyFont="1" applyBorder="1" applyAlignment="1">
      <alignment horizontal="center" vertical="center"/>
    </xf>
    <xf numFmtId="0" fontId="12" fillId="0" borderId="61" xfId="0" applyFont="1" applyBorder="1" applyAlignment="1">
      <alignment horizontal="center" vertical="center"/>
    </xf>
    <xf numFmtId="0" fontId="77" fillId="0" borderId="0" xfId="0" applyFont="1" applyAlignment="1">
      <alignment vertical="center"/>
    </xf>
    <xf numFmtId="0" fontId="77" fillId="0" borderId="0" xfId="0" applyNumberFormat="1" applyFont="1" applyAlignment="1">
      <alignment vertical="center"/>
    </xf>
    <xf numFmtId="0" fontId="12" fillId="0" borderId="0" xfId="0" applyNumberFormat="1" applyFont="1" applyAlignment="1">
      <alignment vertical="center"/>
    </xf>
    <xf numFmtId="0" fontId="92" fillId="0" borderId="3" xfId="0" applyFont="1" applyBorder="1" applyAlignment="1">
      <alignment vertical="center"/>
    </xf>
    <xf numFmtId="0" fontId="26" fillId="0" borderId="2" xfId="0" applyFont="1" applyBorder="1" applyAlignment="1">
      <alignment vertical="center"/>
    </xf>
    <xf numFmtId="0" fontId="26" fillId="0" borderId="27" xfId="0" applyFont="1" applyBorder="1" applyAlignment="1">
      <alignment vertical="center"/>
    </xf>
    <xf numFmtId="49" fontId="93" fillId="0" borderId="0" xfId="0" applyNumberFormat="1" applyFont="1" applyFill="1" applyAlignment="1">
      <alignment horizontal="left" vertical="center"/>
    </xf>
    <xf numFmtId="0" fontId="93" fillId="0" borderId="0" xfId="0" applyFont="1" applyFill="1"/>
    <xf numFmtId="49" fontId="93" fillId="0" borderId="0" xfId="0" applyNumberFormat="1" applyFont="1" applyFill="1" applyAlignment="1">
      <alignment horizontal="right" vertical="center" wrapText="1"/>
    </xf>
    <xf numFmtId="0" fontId="93" fillId="0" borderId="0" xfId="0" applyFont="1"/>
    <xf numFmtId="0" fontId="33" fillId="0" borderId="0" xfId="0" applyFont="1" applyFill="1" applyAlignment="1">
      <alignment horizontal="center" vertical="center"/>
    </xf>
    <xf numFmtId="0" fontId="77" fillId="0" borderId="0" xfId="0" applyFont="1" applyBorder="1" applyAlignment="1">
      <alignment horizontal="centerContinuous" vertical="center"/>
    </xf>
    <xf numFmtId="0" fontId="94" fillId="0" borderId="0" xfId="0" applyFont="1"/>
    <xf numFmtId="0" fontId="95" fillId="0" borderId="0" xfId="0" applyFont="1"/>
    <xf numFmtId="0" fontId="95" fillId="16" borderId="65" xfId="0" applyFont="1" applyFill="1" applyBorder="1" applyAlignment="1">
      <alignment horizontal="center" vertical="center"/>
    </xf>
    <xf numFmtId="0" fontId="95" fillId="16" borderId="66" xfId="0" applyFont="1" applyFill="1" applyBorder="1" applyAlignment="1">
      <alignment horizontal="center" vertical="center"/>
    </xf>
    <xf numFmtId="0" fontId="95" fillId="16" borderId="67" xfId="0" applyFont="1" applyFill="1" applyBorder="1" applyAlignment="1">
      <alignment horizontal="center" vertical="center"/>
    </xf>
    <xf numFmtId="0" fontId="95" fillId="0" borderId="68" xfId="0" applyFont="1" applyBorder="1"/>
    <xf numFmtId="0" fontId="95" fillId="0" borderId="69" xfId="0" applyFont="1" applyBorder="1"/>
    <xf numFmtId="0" fontId="95" fillId="0" borderId="69" xfId="0" applyFont="1" applyBorder="1" applyAlignment="1">
      <alignment horizontal="center" vertical="center"/>
    </xf>
    <xf numFmtId="0" fontId="95" fillId="0" borderId="70" xfId="0" applyFont="1" applyBorder="1" applyAlignment="1">
      <alignment horizontal="center" vertical="center"/>
    </xf>
    <xf numFmtId="0" fontId="95" fillId="0" borderId="71" xfId="0" applyFont="1" applyBorder="1"/>
    <xf numFmtId="0" fontId="95" fillId="0" borderId="72" xfId="0" applyFont="1" applyBorder="1"/>
    <xf numFmtId="0" fontId="95" fillId="0" borderId="72" xfId="0" applyFont="1" applyBorder="1" applyAlignment="1">
      <alignment horizontal="center" vertical="center"/>
    </xf>
    <xf numFmtId="0" fontId="95" fillId="0" borderId="73" xfId="0" applyFont="1" applyBorder="1" applyAlignment="1">
      <alignment horizontal="center" vertical="center"/>
    </xf>
    <xf numFmtId="0" fontId="95" fillId="0" borderId="71" xfId="0" applyFont="1" applyFill="1" applyBorder="1"/>
    <xf numFmtId="0" fontId="95" fillId="0" borderId="72" xfId="0" applyFont="1" applyFill="1" applyBorder="1"/>
    <xf numFmtId="0" fontId="95" fillId="0" borderId="72" xfId="0" applyFont="1" applyFill="1" applyBorder="1" applyAlignment="1">
      <alignment horizontal="center" vertical="center"/>
    </xf>
    <xf numFmtId="0" fontId="95" fillId="0" borderId="73" xfId="0" applyFont="1" applyFill="1" applyBorder="1" applyAlignment="1">
      <alignment horizontal="center" vertical="center"/>
    </xf>
    <xf numFmtId="0" fontId="95" fillId="16" borderId="41" xfId="0" applyFont="1" applyFill="1" applyBorder="1" applyAlignment="1">
      <alignment horizontal="center" vertical="center"/>
    </xf>
    <xf numFmtId="0" fontId="95" fillId="0" borderId="74" xfId="0" applyFont="1" applyBorder="1"/>
    <xf numFmtId="0" fontId="95" fillId="0" borderId="65" xfId="0" applyFont="1" applyBorder="1"/>
    <xf numFmtId="0" fontId="95" fillId="0" borderId="65" xfId="0" applyFont="1" applyBorder="1" applyAlignment="1">
      <alignment horizontal="center" vertical="center"/>
    </xf>
    <xf numFmtId="0" fontId="95" fillId="0" borderId="66" xfId="0" applyFont="1" applyBorder="1" applyAlignment="1">
      <alignment horizontal="center" vertical="center"/>
    </xf>
    <xf numFmtId="179" fontId="46" fillId="0" borderId="2" xfId="65" applyNumberFormat="1" applyFont="1" applyFill="1" applyBorder="1" applyAlignment="1">
      <alignment horizontal="right" vertical="center"/>
    </xf>
    <xf numFmtId="179" fontId="46" fillId="0" borderId="75" xfId="65" applyNumberFormat="1" applyFont="1" applyFill="1" applyBorder="1" applyAlignment="1">
      <alignment horizontal="right" vertical="center"/>
    </xf>
    <xf numFmtId="0" fontId="75" fillId="0" borderId="72" xfId="0" applyFont="1" applyBorder="1"/>
    <xf numFmtId="0" fontId="75" fillId="0" borderId="71" xfId="0" applyFont="1" applyBorder="1"/>
    <xf numFmtId="0" fontId="75" fillId="0" borderId="72" xfId="0" applyFont="1" applyFill="1" applyBorder="1"/>
    <xf numFmtId="0" fontId="75" fillId="0" borderId="71" xfId="0" applyFont="1" applyFill="1" applyBorder="1"/>
    <xf numFmtId="179" fontId="44" fillId="0" borderId="3" xfId="0" applyNumberFormat="1" applyFont="1" applyFill="1" applyBorder="1" applyAlignment="1" applyProtection="1">
      <alignment horizontal="right" vertical="center"/>
      <protection locked="0"/>
    </xf>
    <xf numFmtId="179" fontId="44" fillId="0" borderId="2" xfId="0" applyNumberFormat="1" applyFont="1" applyFill="1" applyBorder="1" applyAlignment="1" applyProtection="1">
      <alignment horizontal="right" vertical="center"/>
      <protection locked="0"/>
    </xf>
    <xf numFmtId="179" fontId="44" fillId="0" borderId="76" xfId="65" applyNumberFormat="1" applyFont="1" applyFill="1" applyBorder="1" applyAlignment="1">
      <alignment horizontal="right" vertical="center"/>
    </xf>
    <xf numFmtId="179" fontId="74" fillId="0" borderId="2" xfId="65" applyNumberFormat="1" applyFont="1" applyFill="1" applyBorder="1" applyAlignment="1" applyProtection="1">
      <alignment vertical="center"/>
      <protection locked="0"/>
    </xf>
    <xf numFmtId="0" fontId="97" fillId="0" borderId="0" xfId="0" applyFont="1" applyFill="1" applyBorder="1"/>
    <xf numFmtId="0" fontId="46" fillId="0" borderId="0" xfId="0" applyFont="1" applyFill="1" applyBorder="1"/>
    <xf numFmtId="192" fontId="46" fillId="0" borderId="0" xfId="0" applyNumberFormat="1" applyFont="1" applyFill="1" applyBorder="1"/>
    <xf numFmtId="0" fontId="46" fillId="0" borderId="0" xfId="0" applyFont="1" applyFill="1"/>
    <xf numFmtId="186" fontId="46" fillId="0" borderId="0" xfId="0" applyNumberFormat="1" applyFont="1" applyFill="1"/>
    <xf numFmtId="186" fontId="62" fillId="0" borderId="0" xfId="0" applyNumberFormat="1" applyFont="1" applyFill="1" applyBorder="1"/>
    <xf numFmtId="0" fontId="46" fillId="0" borderId="76" xfId="0" applyFont="1" applyFill="1" applyBorder="1" applyAlignment="1">
      <alignment horizontal="center" vertical="center"/>
    </xf>
    <xf numFmtId="186" fontId="46" fillId="0" borderId="76" xfId="0" applyNumberFormat="1" applyFont="1" applyFill="1" applyBorder="1"/>
    <xf numFmtId="0" fontId="46" fillId="0" borderId="77" xfId="0" applyFont="1" applyFill="1" applyBorder="1" applyAlignment="1">
      <alignment horizontal="center" vertical="center"/>
    </xf>
    <xf numFmtId="186" fontId="46" fillId="0" borderId="77" xfId="0" applyNumberFormat="1" applyFont="1" applyFill="1" applyBorder="1"/>
    <xf numFmtId="0" fontId="46" fillId="0" borderId="0" xfId="0" applyFont="1" applyFill="1" applyBorder="1" applyAlignment="1">
      <alignment horizontal="center" vertical="center"/>
    </xf>
    <xf numFmtId="186" fontId="46" fillId="0" borderId="0" xfId="0" applyNumberFormat="1" applyFont="1" applyFill="1" applyBorder="1"/>
    <xf numFmtId="186" fontId="46" fillId="0" borderId="78" xfId="0" applyNumberFormat="1" applyFont="1" applyFill="1" applyBorder="1"/>
    <xf numFmtId="186" fontId="46" fillId="0" borderId="79" xfId="0" applyNumberFormat="1" applyFont="1" applyFill="1" applyBorder="1"/>
    <xf numFmtId="184" fontId="1" fillId="16" borderId="3" xfId="65" applyNumberFormat="1" applyFont="1" applyFill="1" applyBorder="1" applyAlignment="1">
      <alignment horizontal="center" vertical="center"/>
    </xf>
    <xf numFmtId="177" fontId="1" fillId="25" borderId="80" xfId="65" applyNumberFormat="1" applyFont="1" applyFill="1" applyBorder="1" applyAlignment="1">
      <alignment vertical="center"/>
    </xf>
    <xf numFmtId="177" fontId="1" fillId="25" borderId="39" xfId="65" applyNumberFormat="1" applyFont="1" applyFill="1" applyBorder="1" applyAlignment="1">
      <alignment vertical="center"/>
    </xf>
    <xf numFmtId="184" fontId="1" fillId="25" borderId="39" xfId="65" applyNumberFormat="1" applyFont="1" applyFill="1" applyBorder="1" applyAlignment="1">
      <alignment horizontal="center" vertical="center"/>
    </xf>
    <xf numFmtId="179" fontId="46" fillId="30" borderId="18" xfId="65" applyNumberFormat="1" applyFont="1" applyFill="1" applyBorder="1" applyAlignment="1">
      <alignment horizontal="right" vertical="center"/>
    </xf>
    <xf numFmtId="179" fontId="46" fillId="30" borderId="3" xfId="65" applyNumberFormat="1" applyFont="1" applyFill="1" applyBorder="1" applyAlignment="1">
      <alignment horizontal="right" vertical="center"/>
    </xf>
    <xf numFmtId="0" fontId="44" fillId="0" borderId="71" xfId="0" applyFont="1" applyFill="1" applyBorder="1"/>
    <xf numFmtId="0" fontId="44" fillId="0" borderId="72" xfId="0" applyFont="1" applyFill="1" applyBorder="1"/>
    <xf numFmtId="0" fontId="44" fillId="0" borderId="71" xfId="0" applyFont="1" applyBorder="1"/>
    <xf numFmtId="0" fontId="44" fillId="0" borderId="72" xfId="0" applyFont="1" applyBorder="1"/>
    <xf numFmtId="0" fontId="68" fillId="0" borderId="0" xfId="0" applyFont="1" applyAlignment="1">
      <alignment horizontal="distributed" vertical="center"/>
    </xf>
    <xf numFmtId="0" fontId="33" fillId="28" borderId="0" xfId="0" applyFont="1" applyFill="1" applyAlignment="1"/>
    <xf numFmtId="38" fontId="12" fillId="25" borderId="44" xfId="65" applyFill="1" applyBorder="1" applyAlignment="1">
      <alignment horizontal="center" vertical="center"/>
    </xf>
    <xf numFmtId="0" fontId="98" fillId="0" borderId="0" xfId="0" applyFont="1" applyFill="1" applyBorder="1" applyAlignment="1">
      <alignment horizontal="centerContinuous" vertical="center"/>
    </xf>
    <xf numFmtId="0" fontId="98" fillId="0" borderId="0" xfId="0" applyFont="1" applyFill="1" applyBorder="1" applyAlignment="1">
      <alignment vertical="center"/>
    </xf>
    <xf numFmtId="0" fontId="12" fillId="0" borderId="42" xfId="0" applyFont="1" applyBorder="1" applyAlignment="1">
      <alignment vertical="center"/>
    </xf>
    <xf numFmtId="183" fontId="91" fillId="0" borderId="42" xfId="0" applyNumberFormat="1" applyFont="1" applyBorder="1" applyAlignment="1">
      <alignment horizontal="center" vertical="center"/>
    </xf>
    <xf numFmtId="183" fontId="91" fillId="0" borderId="53" xfId="0" applyNumberFormat="1" applyFont="1" applyBorder="1" applyAlignment="1">
      <alignment horizontal="center" vertical="center"/>
    </xf>
    <xf numFmtId="183" fontId="91" fillId="0" borderId="54" xfId="0" applyNumberFormat="1" applyFont="1" applyBorder="1" applyAlignment="1">
      <alignment horizontal="center" vertical="center"/>
    </xf>
    <xf numFmtId="0" fontId="12" fillId="0" borderId="54" xfId="0" applyFont="1" applyBorder="1" applyAlignment="1">
      <alignment horizontal="center" vertical="center"/>
    </xf>
    <xf numFmtId="0" fontId="12" fillId="0" borderId="2" xfId="0" applyFont="1" applyFill="1" applyBorder="1" applyAlignment="1">
      <alignment vertical="center"/>
    </xf>
    <xf numFmtId="0" fontId="12" fillId="0" borderId="25" xfId="0" applyFont="1" applyBorder="1" applyAlignment="1">
      <alignment vertical="center"/>
    </xf>
    <xf numFmtId="0" fontId="12" fillId="0" borderId="81" xfId="0" applyFont="1" applyBorder="1" applyAlignment="1">
      <alignment vertical="center"/>
    </xf>
    <xf numFmtId="0" fontId="0" fillId="0" borderId="47" xfId="0" applyBorder="1" applyAlignment="1">
      <alignment vertical="center"/>
    </xf>
    <xf numFmtId="0" fontId="0" fillId="0" borderId="45" xfId="0" applyBorder="1" applyAlignment="1">
      <alignment vertical="center"/>
    </xf>
    <xf numFmtId="9" fontId="12" fillId="25" borderId="44" xfId="59" applyFill="1" applyBorder="1" applyAlignment="1">
      <alignment horizontal="center" vertical="center"/>
    </xf>
    <xf numFmtId="0" fontId="0" fillId="25" borderId="3" xfId="0" applyFill="1" applyBorder="1" applyAlignment="1">
      <alignment horizontal="center" vertical="center"/>
    </xf>
    <xf numFmtId="0" fontId="12" fillId="0" borderId="3" xfId="0" applyFont="1" applyBorder="1" applyAlignment="1">
      <alignment horizontal="center" vertical="center" wrapText="1"/>
    </xf>
    <xf numFmtId="191" fontId="12" fillId="0" borderId="3" xfId="0" applyNumberFormat="1" applyFont="1" applyBorder="1" applyAlignment="1">
      <alignment horizontal="center" vertical="center"/>
    </xf>
    <xf numFmtId="0" fontId="87" fillId="0" borderId="0" xfId="0" applyFont="1" applyBorder="1" applyAlignment="1">
      <alignment horizontal="center" vertical="center"/>
    </xf>
    <xf numFmtId="38" fontId="87" fillId="0" borderId="0" xfId="65" applyFont="1" applyBorder="1" applyAlignment="1">
      <alignment horizontal="center" vertical="center"/>
    </xf>
    <xf numFmtId="38" fontId="1" fillId="0" borderId="0" xfId="65" applyFont="1" applyBorder="1" applyAlignment="1">
      <alignment vertical="center"/>
    </xf>
    <xf numFmtId="177" fontId="1" fillId="0" borderId="0" xfId="59" applyNumberFormat="1" applyFont="1" applyBorder="1" applyAlignment="1">
      <alignment horizontal="center" vertical="center"/>
    </xf>
    <xf numFmtId="0" fontId="21" fillId="0" borderId="0" xfId="0" applyFont="1" applyBorder="1" applyAlignment="1">
      <alignment horizontal="center" vertical="center"/>
    </xf>
    <xf numFmtId="0" fontId="12" fillId="0" borderId="0" xfId="0" applyFont="1"/>
    <xf numFmtId="0" fontId="12" fillId="0" borderId="57" xfId="0" applyFont="1" applyFill="1" applyBorder="1" applyAlignment="1">
      <alignment horizontal="center" vertical="center"/>
    </xf>
    <xf numFmtId="183" fontId="91" fillId="0" borderId="53" xfId="0" applyNumberFormat="1" applyFont="1" applyFill="1" applyBorder="1" applyAlignment="1">
      <alignment horizontal="center" vertical="center"/>
    </xf>
    <xf numFmtId="0" fontId="26" fillId="0" borderId="0" xfId="0" applyFont="1" applyFill="1" applyAlignment="1">
      <alignment vertical="center"/>
    </xf>
    <xf numFmtId="0" fontId="12" fillId="25" borderId="63"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54" xfId="0" applyFont="1" applyFill="1" applyBorder="1" applyAlignment="1">
      <alignment horizontal="center" vertical="center"/>
    </xf>
    <xf numFmtId="0" fontId="88" fillId="0" borderId="67" xfId="0" applyFont="1" applyFill="1" applyBorder="1" applyAlignment="1">
      <alignment horizontal="center" vertical="center"/>
    </xf>
    <xf numFmtId="0" fontId="88" fillId="0" borderId="81" xfId="0" applyFont="1" applyFill="1" applyBorder="1" applyAlignment="1">
      <alignment horizontal="center" vertical="center"/>
    </xf>
    <xf numFmtId="0" fontId="88" fillId="0" borderId="82" xfId="0" applyFont="1" applyFill="1" applyBorder="1" applyAlignment="1">
      <alignment horizontal="center" vertical="center"/>
    </xf>
    <xf numFmtId="0" fontId="88" fillId="0" borderId="83" xfId="0" applyFont="1" applyFill="1" applyBorder="1" applyAlignment="1">
      <alignment horizontal="center" vertical="center"/>
    </xf>
    <xf numFmtId="0" fontId="12" fillId="0" borderId="38" xfId="0" applyFont="1" applyFill="1" applyBorder="1" applyAlignment="1">
      <alignment horizontal="center" vertical="center"/>
    </xf>
    <xf numFmtId="0" fontId="12" fillId="0" borderId="55" xfId="0" applyFont="1" applyFill="1" applyBorder="1" applyAlignment="1">
      <alignment horizontal="center" vertical="center"/>
    </xf>
    <xf numFmtId="0" fontId="12" fillId="0" borderId="50" xfId="0" applyFont="1" applyBorder="1" applyAlignment="1">
      <alignment vertical="center"/>
    </xf>
    <xf numFmtId="38" fontId="12" fillId="0" borderId="0" xfId="65" applyFont="1" applyFill="1" applyBorder="1" applyAlignment="1">
      <alignment horizontal="center" vertical="center"/>
    </xf>
    <xf numFmtId="0" fontId="12" fillId="0" borderId="50" xfId="0" applyFont="1" applyFill="1" applyBorder="1" applyAlignment="1">
      <alignment horizontal="center" vertical="center"/>
    </xf>
    <xf numFmtId="0" fontId="88" fillId="0" borderId="40" xfId="0" applyFont="1" applyBorder="1" applyAlignment="1">
      <alignment horizontal="center" vertical="center"/>
    </xf>
    <xf numFmtId="0" fontId="88" fillId="0" borderId="62" xfId="0" applyFont="1" applyBorder="1" applyAlignment="1">
      <alignment horizontal="center" vertical="center"/>
    </xf>
    <xf numFmtId="0" fontId="88" fillId="29" borderId="56" xfId="0" applyFont="1" applyFill="1" applyBorder="1" applyAlignment="1">
      <alignment horizontal="center" vertical="center"/>
    </xf>
    <xf numFmtId="0" fontId="88" fillId="29" borderId="62" xfId="0" applyFont="1" applyFill="1" applyBorder="1" applyAlignment="1">
      <alignment horizontal="center" vertical="center"/>
    </xf>
    <xf numFmtId="0" fontId="88" fillId="29" borderId="40" xfId="0" applyFont="1" applyFill="1" applyBorder="1" applyAlignment="1">
      <alignment horizontal="center" vertical="center"/>
    </xf>
    <xf numFmtId="0" fontId="104" fillId="0" borderId="57" xfId="0" applyFont="1" applyBorder="1" applyAlignment="1">
      <alignment horizontal="center" vertical="center"/>
    </xf>
    <xf numFmtId="0" fontId="104" fillId="0" borderId="55" xfId="0" applyFont="1" applyBorder="1" applyAlignment="1">
      <alignment horizontal="center" vertical="center"/>
    </xf>
    <xf numFmtId="0" fontId="104" fillId="0" borderId="47" xfId="0" applyFont="1" applyBorder="1" applyAlignment="1">
      <alignment horizontal="center" vertical="center"/>
    </xf>
    <xf numFmtId="0" fontId="104" fillId="0" borderId="45" xfId="0" applyFont="1" applyBorder="1" applyAlignment="1">
      <alignment horizontal="center" vertical="center"/>
    </xf>
    <xf numFmtId="0" fontId="104" fillId="0" borderId="46" xfId="0" applyFont="1" applyBorder="1" applyAlignment="1">
      <alignment horizontal="center" vertical="center"/>
    </xf>
    <xf numFmtId="0" fontId="105" fillId="0" borderId="0" xfId="0" applyFont="1" applyBorder="1" applyAlignment="1">
      <alignment horizontal="center" vertical="center"/>
    </xf>
    <xf numFmtId="38" fontId="105" fillId="0" borderId="0" xfId="65" applyFont="1" applyBorder="1" applyAlignment="1">
      <alignment horizontal="center" vertical="center"/>
    </xf>
    <xf numFmtId="0" fontId="77" fillId="0" borderId="0" xfId="0" applyFont="1" applyBorder="1" applyAlignment="1"/>
    <xf numFmtId="0" fontId="65" fillId="0" borderId="0" xfId="0" applyFont="1" applyFill="1" applyAlignment="1">
      <alignment vertical="center"/>
    </xf>
    <xf numFmtId="0" fontId="65" fillId="0" borderId="0" xfId="0" applyFont="1" applyAlignment="1">
      <alignment vertical="center"/>
    </xf>
    <xf numFmtId="0" fontId="50" fillId="0" borderId="0" xfId="0" applyFont="1" applyFill="1" applyBorder="1" applyAlignment="1">
      <alignment vertical="center"/>
    </xf>
    <xf numFmtId="0" fontId="100" fillId="0" borderId="0" xfId="0" applyFont="1" applyFill="1" applyBorder="1" applyAlignment="1">
      <alignment horizontal="centerContinuous" vertical="center"/>
    </xf>
    <xf numFmtId="0" fontId="50" fillId="0" borderId="0" xfId="0" applyFont="1" applyBorder="1" applyAlignment="1">
      <alignment horizontal="centerContinuous" vertical="center"/>
    </xf>
    <xf numFmtId="0" fontId="65" fillId="0" borderId="0" xfId="0" applyFont="1"/>
    <xf numFmtId="0" fontId="41" fillId="0" borderId="84" xfId="0" applyFont="1" applyFill="1" applyBorder="1" applyAlignment="1">
      <alignment horizontal="center" vertical="center"/>
    </xf>
    <xf numFmtId="186" fontId="41" fillId="0" borderId="0" xfId="0" applyNumberFormat="1" applyFont="1" applyFill="1" applyBorder="1"/>
    <xf numFmtId="186" fontId="41" fillId="0" borderId="85" xfId="0" applyNumberFormat="1" applyFont="1" applyFill="1" applyBorder="1"/>
    <xf numFmtId="186" fontId="41" fillId="0" borderId="84" xfId="0" applyNumberFormat="1" applyFont="1" applyFill="1" applyBorder="1"/>
    <xf numFmtId="0" fontId="41" fillId="0" borderId="86" xfId="0" applyFont="1" applyFill="1" applyBorder="1" applyAlignment="1">
      <alignment horizontal="center" vertical="center"/>
    </xf>
    <xf numFmtId="186" fontId="41" fillId="0" borderId="32" xfId="0" applyNumberFormat="1" applyFont="1" applyFill="1" applyBorder="1"/>
    <xf numFmtId="186" fontId="41" fillId="0" borderId="87" xfId="0" applyNumberFormat="1" applyFont="1" applyFill="1" applyBorder="1"/>
    <xf numFmtId="186" fontId="41" fillId="0" borderId="86" xfId="0" applyNumberFormat="1" applyFont="1" applyFill="1" applyBorder="1"/>
    <xf numFmtId="186" fontId="41" fillId="0" borderId="88" xfId="0" applyNumberFormat="1" applyFont="1" applyFill="1" applyBorder="1"/>
    <xf numFmtId="0" fontId="12" fillId="0" borderId="26" xfId="0" applyFont="1" applyBorder="1" applyAlignment="1">
      <alignment vertical="center" wrapText="1"/>
    </xf>
    <xf numFmtId="0" fontId="12" fillId="0" borderId="2" xfId="0" applyFont="1" applyBorder="1" applyAlignment="1">
      <alignment vertical="center" wrapText="1"/>
    </xf>
    <xf numFmtId="0" fontId="12" fillId="0" borderId="27" xfId="0" applyFont="1" applyBorder="1" applyAlignment="1">
      <alignment vertical="center" wrapText="1"/>
    </xf>
    <xf numFmtId="0" fontId="0" fillId="0" borderId="89" xfId="0" applyBorder="1" applyAlignment="1">
      <alignment vertical="center"/>
    </xf>
    <xf numFmtId="0" fontId="0" fillId="0" borderId="46" xfId="0" applyFont="1" applyBorder="1" applyAlignment="1">
      <alignment vertical="center"/>
    </xf>
    <xf numFmtId="0" fontId="0" fillId="0" borderId="47" xfId="0" applyFont="1" applyBorder="1" applyAlignment="1">
      <alignment vertical="center"/>
    </xf>
    <xf numFmtId="0" fontId="0" fillId="0" borderId="45" xfId="0" applyFont="1" applyBorder="1" applyAlignment="1">
      <alignment vertical="center"/>
    </xf>
    <xf numFmtId="38" fontId="12" fillId="0" borderId="25" xfId="65" applyBorder="1" applyAlignment="1">
      <alignment vertical="center"/>
    </xf>
    <xf numFmtId="1" fontId="0" fillId="0" borderId="0" xfId="0" applyNumberFormat="1" applyBorder="1" applyAlignment="1">
      <alignment vertical="center"/>
    </xf>
    <xf numFmtId="38" fontId="0" fillId="0" borderId="0" xfId="0" applyNumberFormat="1" applyBorder="1" applyAlignment="1">
      <alignment vertical="center"/>
    </xf>
    <xf numFmtId="38" fontId="0" fillId="0" borderId="48" xfId="0" applyNumberFormat="1" applyBorder="1" applyAlignment="1">
      <alignment vertical="center"/>
    </xf>
    <xf numFmtId="0" fontId="0" fillId="0" borderId="25" xfId="0" applyBorder="1" applyAlignment="1">
      <alignment vertical="center"/>
    </xf>
    <xf numFmtId="0" fontId="0" fillId="0" borderId="48" xfId="0" applyBorder="1" applyAlignment="1">
      <alignment vertical="center"/>
    </xf>
    <xf numFmtId="0" fontId="0" fillId="0" borderId="25" xfId="0" applyFont="1" applyBorder="1" applyAlignment="1">
      <alignment vertical="center"/>
    </xf>
    <xf numFmtId="0" fontId="0" fillId="0" borderId="48" xfId="0" applyFont="1" applyBorder="1" applyAlignment="1">
      <alignment vertical="center"/>
    </xf>
    <xf numFmtId="38" fontId="0" fillId="0" borderId="49" xfId="0" applyNumberFormat="1" applyFont="1" applyBorder="1" applyAlignment="1">
      <alignment vertical="center"/>
    </xf>
    <xf numFmtId="38" fontId="0" fillId="0" borderId="50" xfId="0" applyNumberFormat="1" applyBorder="1" applyAlignment="1">
      <alignment vertical="center"/>
    </xf>
    <xf numFmtId="38" fontId="0" fillId="0" borderId="43" xfId="0" applyNumberFormat="1" applyBorder="1" applyAlignment="1">
      <alignment vertical="center"/>
    </xf>
    <xf numFmtId="38" fontId="0" fillId="0" borderId="49" xfId="0" applyNumberFormat="1" applyBorder="1" applyAlignment="1">
      <alignment vertical="center"/>
    </xf>
    <xf numFmtId="193" fontId="49" fillId="0" borderId="70" xfId="65" applyNumberFormat="1" applyFont="1" applyBorder="1" applyAlignment="1">
      <alignment horizontal="center" vertical="center"/>
    </xf>
    <xf numFmtId="193" fontId="49" fillId="0" borderId="66" xfId="0" applyNumberFormat="1" applyFont="1" applyBorder="1" applyAlignment="1">
      <alignment horizontal="center" vertical="center"/>
    </xf>
    <xf numFmtId="0" fontId="12" fillId="0" borderId="63" xfId="0" applyFont="1" applyBorder="1" applyAlignment="1">
      <alignment vertical="center"/>
    </xf>
    <xf numFmtId="0" fontId="12" fillId="0" borderId="63" xfId="0" applyFont="1" applyBorder="1" applyAlignment="1">
      <alignment horizontal="center" vertical="center"/>
    </xf>
    <xf numFmtId="0" fontId="12" fillId="0" borderId="0" xfId="0" applyFont="1" applyFill="1" applyBorder="1" applyAlignment="1">
      <alignment vertical="center"/>
    </xf>
    <xf numFmtId="38" fontId="12" fillId="0" borderId="0" xfId="65" applyFont="1" applyFill="1" applyBorder="1" applyAlignment="1">
      <alignment vertical="center"/>
    </xf>
    <xf numFmtId="0" fontId="1" fillId="16" borderId="18" xfId="0" applyFont="1" applyFill="1" applyBorder="1" applyAlignment="1">
      <alignment horizontal="center" vertical="center"/>
    </xf>
    <xf numFmtId="0" fontId="75" fillId="0" borderId="72" xfId="0" applyFont="1" applyBorder="1" applyAlignment="1">
      <alignment horizontal="center" vertical="center"/>
    </xf>
    <xf numFmtId="0" fontId="51" fillId="0" borderId="0" xfId="0" applyFont="1" applyAlignment="1">
      <alignment vertical="center"/>
    </xf>
    <xf numFmtId="0" fontId="75" fillId="0" borderId="0" xfId="0" applyFont="1"/>
    <xf numFmtId="0" fontId="0" fillId="31" borderId="0" xfId="0" applyFill="1" applyAlignment="1">
      <alignment vertical="center" textRotation="255"/>
    </xf>
    <xf numFmtId="0" fontId="43" fillId="30" borderId="90" xfId="0" applyFont="1" applyFill="1" applyBorder="1" applyAlignment="1">
      <alignment horizontal="center" vertical="center"/>
    </xf>
    <xf numFmtId="38" fontId="44" fillId="31" borderId="88" xfId="65" applyFont="1" applyFill="1" applyBorder="1" applyAlignment="1">
      <alignment vertical="center"/>
    </xf>
    <xf numFmtId="0" fontId="35" fillId="0" borderId="0" xfId="0" applyFont="1" applyFill="1" applyAlignment="1">
      <alignment horizontal="left" vertical="center"/>
    </xf>
    <xf numFmtId="0" fontId="1" fillId="16" borderId="49" xfId="0" applyFont="1" applyFill="1" applyBorder="1" applyAlignment="1">
      <alignment horizontal="center" vertical="center"/>
    </xf>
    <xf numFmtId="0" fontId="0" fillId="0" borderId="63" xfId="0" applyFill="1" applyBorder="1" applyAlignment="1">
      <alignment horizontal="left" vertical="center"/>
    </xf>
    <xf numFmtId="0" fontId="0" fillId="0" borderId="39" xfId="0" applyBorder="1"/>
    <xf numFmtId="0" fontId="0" fillId="0" borderId="25" xfId="0" applyBorder="1"/>
    <xf numFmtId="0" fontId="0" fillId="0" borderId="3" xfId="0" applyBorder="1"/>
    <xf numFmtId="0" fontId="0" fillId="0" borderId="37" xfId="0" applyBorder="1"/>
    <xf numFmtId="0" fontId="0" fillId="0" borderId="41" xfId="0" applyBorder="1"/>
    <xf numFmtId="38" fontId="1" fillId="0" borderId="37" xfId="65" applyFont="1" applyBorder="1" applyAlignment="1">
      <alignment vertical="center"/>
    </xf>
    <xf numFmtId="10" fontId="1" fillId="0" borderId="41" xfId="59" applyNumberFormat="1" applyFont="1" applyBorder="1" applyAlignment="1">
      <alignment vertical="center"/>
    </xf>
    <xf numFmtId="10" fontId="1" fillId="0" borderId="39" xfId="59" applyNumberFormat="1" applyFont="1" applyBorder="1" applyAlignment="1">
      <alignment vertical="center"/>
    </xf>
    <xf numFmtId="0" fontId="65" fillId="0" borderId="0" xfId="0" applyFont="1" applyFill="1" applyAlignment="1">
      <alignment vertical="center"/>
    </xf>
    <xf numFmtId="38" fontId="1" fillId="0" borderId="39" xfId="65" applyFont="1" applyFill="1" applyBorder="1" applyAlignment="1">
      <alignment vertical="center"/>
    </xf>
    <xf numFmtId="38" fontId="1" fillId="25" borderId="39" xfId="65" applyFont="1" applyFill="1" applyBorder="1" applyAlignment="1">
      <alignment vertical="center"/>
    </xf>
    <xf numFmtId="38" fontId="1" fillId="25" borderId="41" xfId="65" applyFont="1" applyFill="1" applyBorder="1" applyAlignment="1">
      <alignment vertical="center"/>
    </xf>
    <xf numFmtId="38" fontId="1" fillId="30" borderId="80" xfId="65" applyFont="1" applyFill="1" applyBorder="1" applyAlignment="1">
      <alignment vertical="center"/>
    </xf>
    <xf numFmtId="38" fontId="1" fillId="25" borderId="92" xfId="65" applyFont="1" applyFill="1" applyBorder="1" applyAlignment="1">
      <alignment vertical="center"/>
    </xf>
    <xf numFmtId="184" fontId="1" fillId="0" borderId="51" xfId="65" applyNumberFormat="1" applyFont="1" applyBorder="1" applyAlignment="1">
      <alignment horizontal="center" vertical="center" textRotation="255"/>
    </xf>
    <xf numFmtId="184" fontId="1" fillId="0" borderId="60" xfId="65" applyNumberFormat="1" applyFont="1" applyBorder="1" applyAlignment="1">
      <alignment horizontal="center" vertical="center" textRotation="255"/>
    </xf>
    <xf numFmtId="0" fontId="0" fillId="0" borderId="56" xfId="0" applyFill="1" applyBorder="1"/>
    <xf numFmtId="38" fontId="1" fillId="0" borderId="37" xfId="65" applyNumberFormat="1" applyFont="1" applyBorder="1" applyAlignment="1">
      <alignment vertical="center"/>
    </xf>
    <xf numFmtId="38" fontId="1" fillId="0" borderId="39" xfId="65" applyNumberFormat="1" applyFont="1" applyBorder="1" applyAlignment="1">
      <alignment vertical="center"/>
    </xf>
    <xf numFmtId="38" fontId="0" fillId="0" borderId="3" xfId="0" applyNumberFormat="1" applyBorder="1"/>
    <xf numFmtId="38" fontId="1" fillId="30" borderId="39" xfId="65" applyNumberFormat="1" applyFont="1" applyFill="1" applyBorder="1" applyAlignment="1">
      <alignment vertical="center"/>
    </xf>
    <xf numFmtId="0" fontId="0" fillId="0" borderId="49" xfId="0" applyBorder="1"/>
    <xf numFmtId="38" fontId="1" fillId="0" borderId="37" xfId="65" applyFont="1" applyFill="1" applyBorder="1" applyAlignment="1">
      <alignment vertical="center"/>
    </xf>
    <xf numFmtId="0" fontId="0" fillId="0" borderId="52" xfId="0" applyBorder="1" applyAlignment="1">
      <alignment vertical="center"/>
    </xf>
    <xf numFmtId="0" fontId="0" fillId="0" borderId="52" xfId="0" applyBorder="1"/>
    <xf numFmtId="0" fontId="0" fillId="0" borderId="93" xfId="0" applyBorder="1"/>
    <xf numFmtId="184" fontId="1" fillId="0" borderId="39" xfId="65" applyNumberFormat="1" applyFont="1" applyFill="1" applyBorder="1" applyAlignment="1">
      <alignment horizontal="center" vertical="center"/>
    </xf>
    <xf numFmtId="184" fontId="1" fillId="0" borderId="41" xfId="65" applyNumberFormat="1" applyFont="1" applyFill="1" applyBorder="1" applyAlignment="1">
      <alignment horizontal="center" vertical="center"/>
    </xf>
    <xf numFmtId="177" fontId="1" fillId="0" borderId="37" xfId="65" applyNumberFormat="1" applyFont="1" applyFill="1" applyBorder="1" applyAlignment="1">
      <alignment horizontal="center" vertical="center"/>
    </xf>
    <xf numFmtId="0" fontId="0" fillId="0" borderId="94" xfId="0" applyBorder="1"/>
    <xf numFmtId="184" fontId="1" fillId="30" borderId="95" xfId="65" applyNumberFormat="1" applyFont="1" applyFill="1" applyBorder="1" applyAlignment="1">
      <alignment vertical="center" textRotation="255"/>
    </xf>
    <xf numFmtId="0" fontId="1" fillId="0" borderId="95" xfId="0" applyFont="1" applyBorder="1" applyAlignment="1">
      <alignment vertical="center"/>
    </xf>
    <xf numFmtId="0" fontId="0" fillId="0" borderId="96" xfId="0" applyBorder="1"/>
    <xf numFmtId="0" fontId="0" fillId="0" borderId="97" xfId="0" applyBorder="1" applyAlignment="1">
      <alignment vertical="center"/>
    </xf>
    <xf numFmtId="179" fontId="46" fillId="0" borderId="98" xfId="65" applyNumberFormat="1" applyFont="1" applyFill="1" applyBorder="1" applyAlignment="1">
      <alignment horizontal="right" vertical="center"/>
    </xf>
    <xf numFmtId="179" fontId="46" fillId="0" borderId="44" xfId="65" applyNumberFormat="1" applyFont="1" applyFill="1" applyBorder="1" applyAlignment="1">
      <alignment horizontal="right" vertical="center"/>
    </xf>
    <xf numFmtId="179" fontId="46" fillId="0" borderId="47" xfId="65" applyNumberFormat="1" applyFont="1" applyFill="1" applyBorder="1" applyAlignment="1">
      <alignment horizontal="right" vertical="center"/>
    </xf>
    <xf numFmtId="179" fontId="62" fillId="0" borderId="99" xfId="65" applyNumberFormat="1" applyFont="1" applyFill="1" applyBorder="1" applyAlignment="1">
      <alignment vertical="center"/>
    </xf>
    <xf numFmtId="179" fontId="62" fillId="0" borderId="23" xfId="65" applyNumberFormat="1" applyFont="1" applyFill="1" applyBorder="1" applyAlignment="1">
      <alignment vertical="center"/>
    </xf>
    <xf numFmtId="179" fontId="62" fillId="0" borderId="100" xfId="65" applyNumberFormat="1" applyFont="1" applyFill="1" applyBorder="1" applyAlignment="1">
      <alignment vertical="center"/>
    </xf>
    <xf numFmtId="179" fontId="46" fillId="0" borderId="101" xfId="65" applyNumberFormat="1" applyFont="1" applyFill="1" applyBorder="1" applyAlignment="1">
      <alignment vertical="center"/>
    </xf>
    <xf numFmtId="179" fontId="46" fillId="0" borderId="18" xfId="65" applyNumberFormat="1" applyFont="1" applyFill="1" applyBorder="1" applyAlignment="1">
      <alignment vertical="center"/>
    </xf>
    <xf numFmtId="179" fontId="46" fillId="0" borderId="50" xfId="65" applyNumberFormat="1" applyFont="1" applyFill="1" applyBorder="1" applyAlignment="1">
      <alignment vertical="center"/>
    </xf>
    <xf numFmtId="179" fontId="46" fillId="0" borderId="36" xfId="65" applyNumberFormat="1" applyFont="1" applyFill="1" applyBorder="1" applyAlignment="1">
      <alignment vertical="center"/>
    </xf>
    <xf numFmtId="179" fontId="46" fillId="0" borderId="3" xfId="65" applyNumberFormat="1" applyFont="1" applyFill="1" applyBorder="1" applyAlignment="1">
      <alignment vertical="center"/>
    </xf>
    <xf numFmtId="179" fontId="46" fillId="0" borderId="2" xfId="65" applyNumberFormat="1" applyFont="1" applyFill="1" applyBorder="1" applyAlignment="1">
      <alignment vertical="center"/>
    </xf>
    <xf numFmtId="179" fontId="46" fillId="0" borderId="102" xfId="65" applyNumberFormat="1" applyFont="1" applyFill="1" applyBorder="1" applyAlignment="1">
      <alignment vertical="center"/>
    </xf>
    <xf numFmtId="179" fontId="46" fillId="0" borderId="103" xfId="65" applyNumberFormat="1" applyFont="1" applyFill="1" applyBorder="1" applyAlignment="1">
      <alignment vertical="center"/>
    </xf>
    <xf numFmtId="179" fontId="46" fillId="0" borderId="104" xfId="65" applyNumberFormat="1" applyFont="1" applyFill="1" applyBorder="1" applyAlignment="1">
      <alignment vertical="center"/>
    </xf>
    <xf numFmtId="179" fontId="46" fillId="0" borderId="34" xfId="65" applyNumberFormat="1" applyFont="1" applyFill="1" applyBorder="1" applyAlignment="1">
      <alignment vertical="center"/>
    </xf>
    <xf numFmtId="179" fontId="46" fillId="0" borderId="105" xfId="65" applyNumberFormat="1" applyFont="1" applyFill="1" applyBorder="1" applyAlignment="1">
      <alignment vertical="center"/>
    </xf>
    <xf numFmtId="179" fontId="46" fillId="0" borderId="35" xfId="65" applyNumberFormat="1" applyFont="1" applyFill="1" applyBorder="1" applyAlignment="1">
      <alignment vertical="center"/>
    </xf>
    <xf numFmtId="179" fontId="46" fillId="0" borderId="18" xfId="65" applyNumberFormat="1" applyFont="1" applyFill="1" applyBorder="1" applyAlignment="1">
      <alignment horizontal="right" vertical="center"/>
    </xf>
    <xf numFmtId="10" fontId="46" fillId="30" borderId="47" xfId="59" applyNumberFormat="1" applyFont="1" applyFill="1" applyBorder="1" applyAlignment="1">
      <alignment vertical="center"/>
    </xf>
    <xf numFmtId="10" fontId="46" fillId="0" borderId="106" xfId="0" applyNumberFormat="1" applyFont="1" applyFill="1" applyBorder="1" applyAlignment="1">
      <alignment horizontal="center" vertical="center"/>
    </xf>
    <xf numFmtId="186" fontId="46" fillId="30" borderId="2" xfId="0" applyNumberFormat="1" applyFont="1" applyFill="1" applyBorder="1"/>
    <xf numFmtId="186" fontId="46" fillId="30" borderId="3" xfId="0" applyNumberFormat="1" applyFont="1" applyFill="1" applyBorder="1"/>
    <xf numFmtId="0" fontId="46" fillId="30" borderId="26" xfId="0" applyFont="1" applyFill="1" applyBorder="1"/>
    <xf numFmtId="0" fontId="46" fillId="30" borderId="2" xfId="0" applyFont="1" applyFill="1" applyBorder="1" applyAlignment="1">
      <alignment vertical="center"/>
    </xf>
    <xf numFmtId="0" fontId="46" fillId="30" borderId="107" xfId="0" applyFont="1" applyFill="1" applyBorder="1"/>
    <xf numFmtId="0" fontId="46" fillId="30" borderId="100" xfId="0" applyFont="1" applyFill="1" applyBorder="1" applyAlignment="1">
      <alignment vertical="center"/>
    </xf>
    <xf numFmtId="186" fontId="41" fillId="0" borderId="14" xfId="0" applyNumberFormat="1" applyFont="1" applyFill="1" applyBorder="1"/>
    <xf numFmtId="186" fontId="41" fillId="0" borderId="15" xfId="0" applyNumberFormat="1" applyFont="1" applyFill="1" applyBorder="1"/>
    <xf numFmtId="186" fontId="41" fillId="0" borderId="16" xfId="0" applyNumberFormat="1" applyFont="1" applyFill="1" applyBorder="1"/>
    <xf numFmtId="0" fontId="46" fillId="30" borderId="26" xfId="0" applyFont="1" applyFill="1" applyBorder="1" applyAlignment="1">
      <alignment vertical="center"/>
    </xf>
    <xf numFmtId="0" fontId="40" fillId="30" borderId="2" xfId="0" applyFont="1" applyFill="1" applyBorder="1" applyAlignment="1">
      <alignment vertical="center"/>
    </xf>
    <xf numFmtId="0" fontId="40" fillId="30" borderId="100" xfId="0" applyFont="1" applyFill="1" applyBorder="1" applyAlignment="1">
      <alignment vertical="center"/>
    </xf>
    <xf numFmtId="186" fontId="46" fillId="30" borderId="100" xfId="0" applyNumberFormat="1" applyFont="1" applyFill="1" applyBorder="1"/>
    <xf numFmtId="186" fontId="46" fillId="30" borderId="23" xfId="0" applyNumberFormat="1" applyFont="1" applyFill="1" applyBorder="1"/>
    <xf numFmtId="0" fontId="46" fillId="30" borderId="108" xfId="0" applyFont="1" applyFill="1" applyBorder="1"/>
    <xf numFmtId="0" fontId="46" fillId="30" borderId="35" xfId="0" applyFont="1" applyFill="1" applyBorder="1" applyAlignment="1">
      <alignment vertical="center"/>
    </xf>
    <xf numFmtId="0" fontId="40" fillId="30" borderId="35" xfId="0" applyFont="1" applyFill="1" applyBorder="1" applyAlignment="1">
      <alignment vertical="center"/>
    </xf>
    <xf numFmtId="186" fontId="46" fillId="30" borderId="109" xfId="0" applyNumberFormat="1" applyFont="1" applyFill="1" applyBorder="1"/>
    <xf numFmtId="186" fontId="46" fillId="30" borderId="110" xfId="0" applyNumberFormat="1" applyFont="1" applyFill="1" applyBorder="1"/>
    <xf numFmtId="179" fontId="44" fillId="30" borderId="111" xfId="0" applyNumberFormat="1" applyFont="1" applyFill="1" applyBorder="1" applyAlignment="1">
      <alignment horizontal="right" vertical="center"/>
    </xf>
    <xf numFmtId="0" fontId="46" fillId="30" borderId="50" xfId="0" applyFont="1" applyFill="1" applyBorder="1" applyAlignment="1">
      <alignment horizontal="left" vertical="center"/>
    </xf>
    <xf numFmtId="179" fontId="44" fillId="30" borderId="49" xfId="0" applyNumberFormat="1" applyFont="1" applyFill="1" applyBorder="1" applyAlignment="1">
      <alignment horizontal="right" vertical="center"/>
    </xf>
    <xf numFmtId="179" fontId="44" fillId="30" borderId="112" xfId="0" applyNumberFormat="1" applyFont="1" applyFill="1" applyBorder="1" applyAlignment="1">
      <alignment horizontal="right" vertical="center"/>
    </xf>
    <xf numFmtId="179" fontId="44" fillId="30" borderId="113" xfId="0" applyNumberFormat="1" applyFont="1" applyFill="1" applyBorder="1" applyAlignment="1">
      <alignment horizontal="right" vertical="center"/>
    </xf>
    <xf numFmtId="179" fontId="44" fillId="30" borderId="114" xfId="0" applyNumberFormat="1" applyFont="1" applyFill="1" applyBorder="1" applyAlignment="1">
      <alignment horizontal="right" vertical="center"/>
    </xf>
    <xf numFmtId="179" fontId="44" fillId="30" borderId="115" xfId="0" applyNumberFormat="1" applyFont="1" applyFill="1" applyBorder="1" applyAlignment="1">
      <alignment horizontal="right" vertical="center"/>
    </xf>
    <xf numFmtId="179" fontId="44" fillId="30" borderId="116" xfId="0" applyNumberFormat="1" applyFont="1" applyFill="1" applyBorder="1" applyAlignment="1">
      <alignment horizontal="right" vertical="center"/>
    </xf>
    <xf numFmtId="179" fontId="44" fillId="30" borderId="43" xfId="0" applyNumberFormat="1" applyFont="1" applyFill="1" applyBorder="1" applyAlignment="1">
      <alignment horizontal="right" vertical="center"/>
    </xf>
    <xf numFmtId="179" fontId="44" fillId="30" borderId="91" xfId="0" applyNumberFormat="1" applyFont="1" applyFill="1" applyBorder="1" applyAlignment="1">
      <alignment horizontal="right" vertical="center"/>
    </xf>
    <xf numFmtId="0" fontId="0" fillId="0" borderId="0" xfId="0" applyAlignment="1">
      <alignment vertical="center"/>
    </xf>
    <xf numFmtId="0" fontId="0" fillId="0" borderId="0" xfId="0" applyAlignment="1">
      <alignment horizontal="center" vertical="center"/>
    </xf>
    <xf numFmtId="0" fontId="0" fillId="32" borderId="3" xfId="0" applyFill="1" applyBorder="1" applyAlignment="1">
      <alignment horizontal="center" vertical="center"/>
    </xf>
    <xf numFmtId="0" fontId="0" fillId="32" borderId="3" xfId="0" applyFill="1" applyBorder="1" applyAlignment="1">
      <alignment vertical="center"/>
    </xf>
    <xf numFmtId="0" fontId="0" fillId="0" borderId="37" xfId="0" applyBorder="1" applyAlignment="1">
      <alignment horizontal="center" vertical="center"/>
    </xf>
    <xf numFmtId="0" fontId="0" fillId="0" borderId="37" xfId="0" applyBorder="1" applyAlignment="1">
      <alignment vertical="center"/>
    </xf>
    <xf numFmtId="0" fontId="0" fillId="0" borderId="39" xfId="0" applyBorder="1" applyAlignment="1">
      <alignment horizontal="center" vertical="center"/>
    </xf>
    <xf numFmtId="0" fontId="0" fillId="0" borderId="39" xfId="0" applyBorder="1" applyAlignment="1">
      <alignment vertical="center"/>
    </xf>
    <xf numFmtId="38" fontId="0" fillId="0" borderId="39" xfId="65" applyFont="1" applyBorder="1" applyAlignment="1">
      <alignment vertical="center"/>
    </xf>
    <xf numFmtId="0" fontId="0" fillId="0" borderId="41" xfId="0" applyBorder="1" applyAlignment="1">
      <alignment horizontal="center" vertical="center"/>
    </xf>
    <xf numFmtId="0" fontId="0" fillId="0" borderId="41" xfId="0" applyBorder="1" applyAlignment="1">
      <alignment vertical="center"/>
    </xf>
    <xf numFmtId="0" fontId="0" fillId="32" borderId="37" xfId="0" applyFill="1" applyBorder="1" applyAlignment="1">
      <alignment vertical="center"/>
    </xf>
    <xf numFmtId="38" fontId="12" fillId="30" borderId="37" xfId="65" applyFont="1" applyFill="1" applyBorder="1" applyAlignment="1">
      <alignment vertical="center"/>
    </xf>
    <xf numFmtId="0" fontId="0" fillId="32" borderId="39" xfId="0" applyFill="1" applyBorder="1" applyAlignment="1">
      <alignment vertical="center"/>
    </xf>
    <xf numFmtId="38" fontId="12" fillId="30" borderId="39" xfId="65" applyFont="1" applyFill="1" applyBorder="1" applyAlignment="1">
      <alignment vertical="center"/>
    </xf>
    <xf numFmtId="0" fontId="0" fillId="32" borderId="41" xfId="0" applyFill="1" applyBorder="1" applyAlignment="1">
      <alignment vertical="center"/>
    </xf>
    <xf numFmtId="38" fontId="12" fillId="30" borderId="41" xfId="65" applyFont="1" applyFill="1" applyBorder="1" applyAlignment="1">
      <alignment vertical="center"/>
    </xf>
    <xf numFmtId="0" fontId="0" fillId="0" borderId="3" xfId="0" applyBorder="1" applyAlignment="1">
      <alignment horizontal="center" vertical="center"/>
    </xf>
    <xf numFmtId="38" fontId="12" fillId="30" borderId="3" xfId="65" applyFont="1" applyFill="1" applyBorder="1" applyAlignment="1">
      <alignment vertical="center"/>
    </xf>
    <xf numFmtId="0" fontId="0" fillId="0" borderId="3" xfId="0" applyBorder="1" applyAlignment="1">
      <alignment vertical="center"/>
    </xf>
    <xf numFmtId="40" fontId="12" fillId="0" borderId="37" xfId="0" applyNumberFormat="1" applyFont="1" applyBorder="1" applyAlignment="1">
      <alignment horizontal="right" vertical="center"/>
    </xf>
    <xf numFmtId="40" fontId="12" fillId="0" borderId="39" xfId="0" applyNumberFormat="1" applyFont="1" applyBorder="1" applyAlignment="1">
      <alignment horizontal="right" vertical="center"/>
    </xf>
    <xf numFmtId="0" fontId="12" fillId="0" borderId="39" xfId="0" applyFont="1" applyBorder="1" applyAlignment="1">
      <alignment horizontal="right" vertical="center"/>
    </xf>
    <xf numFmtId="194" fontId="12" fillId="0" borderId="41" xfId="0" applyNumberFormat="1" applyFont="1" applyBorder="1" applyAlignment="1">
      <alignment horizontal="right" vertical="center"/>
    </xf>
    <xf numFmtId="0" fontId="0" fillId="32" borderId="27" xfId="0" applyFill="1" applyBorder="1" applyAlignment="1">
      <alignment horizontal="center" vertical="center"/>
    </xf>
    <xf numFmtId="0" fontId="0" fillId="32" borderId="92" xfId="0" applyFill="1" applyBorder="1" applyAlignment="1">
      <alignment vertical="center"/>
    </xf>
    <xf numFmtId="0" fontId="0" fillId="0" borderId="92" xfId="0" applyBorder="1" applyAlignment="1">
      <alignment horizontal="center" vertical="center"/>
    </xf>
    <xf numFmtId="0" fontId="12" fillId="0" borderId="92" xfId="0" applyFont="1" applyBorder="1" applyAlignment="1">
      <alignment horizontal="right" vertical="center"/>
    </xf>
    <xf numFmtId="40" fontId="12" fillId="30" borderId="39" xfId="65" applyNumberFormat="1" applyFont="1" applyFill="1" applyBorder="1" applyAlignment="1">
      <alignment vertical="center"/>
    </xf>
    <xf numFmtId="40" fontId="0" fillId="0" borderId="39" xfId="65" applyNumberFormat="1" applyFont="1" applyFill="1" applyBorder="1" applyAlignment="1">
      <alignment vertical="center"/>
    </xf>
    <xf numFmtId="38" fontId="0" fillId="0" borderId="41" xfId="65" applyNumberFormat="1" applyFont="1" applyFill="1" applyBorder="1" applyAlignment="1">
      <alignment vertical="center"/>
    </xf>
    <xf numFmtId="0" fontId="0" fillId="32" borderId="55" xfId="0" applyFill="1" applyBorder="1" applyAlignment="1">
      <alignment vertical="center"/>
    </xf>
    <xf numFmtId="0" fontId="0" fillId="32" borderId="40" xfId="0" applyFill="1" applyBorder="1" applyAlignment="1">
      <alignment vertical="center"/>
    </xf>
    <xf numFmtId="0" fontId="0" fillId="32" borderId="63" xfId="0" applyFill="1" applyBorder="1" applyAlignment="1">
      <alignment vertical="center"/>
    </xf>
    <xf numFmtId="0" fontId="0" fillId="32" borderId="42" xfId="0" applyFill="1" applyBorder="1" applyAlignment="1">
      <alignment vertical="center"/>
    </xf>
    <xf numFmtId="0" fontId="0" fillId="32" borderId="54" xfId="0" applyFill="1" applyBorder="1" applyAlignment="1">
      <alignment vertical="center"/>
    </xf>
    <xf numFmtId="0" fontId="0" fillId="32" borderId="3" xfId="0" applyFill="1" applyBorder="1" applyAlignment="1">
      <alignment vertical="center"/>
    </xf>
    <xf numFmtId="179" fontId="46" fillId="0" borderId="117" xfId="0" applyNumberFormat="1" applyFont="1" applyFill="1" applyBorder="1" applyAlignment="1">
      <alignment vertical="center"/>
    </xf>
    <xf numFmtId="0" fontId="0" fillId="32" borderId="80" xfId="0" applyFill="1" applyBorder="1" applyAlignment="1">
      <alignment vertical="center"/>
    </xf>
    <xf numFmtId="0" fontId="0" fillId="0" borderId="80" xfId="0" applyBorder="1" applyAlignment="1">
      <alignment horizontal="center" vertical="center"/>
    </xf>
    <xf numFmtId="40" fontId="12" fillId="0" borderId="80" xfId="0" applyNumberFormat="1" applyFont="1" applyBorder="1" applyAlignment="1">
      <alignment horizontal="right" vertical="center"/>
    </xf>
    <xf numFmtId="0" fontId="0" fillId="0" borderId="80" xfId="0" applyBorder="1" applyAlignment="1">
      <alignment vertical="center"/>
    </xf>
    <xf numFmtId="38" fontId="12" fillId="30" borderId="80" xfId="65" applyFont="1" applyFill="1" applyBorder="1" applyAlignment="1">
      <alignment vertical="center"/>
    </xf>
    <xf numFmtId="0" fontId="0" fillId="0" borderId="0" xfId="0" applyBorder="1"/>
    <xf numFmtId="0" fontId="0" fillId="30" borderId="54" xfId="0" applyFill="1" applyBorder="1"/>
    <xf numFmtId="0" fontId="1" fillId="16" borderId="118" xfId="0" applyFont="1" applyFill="1" applyBorder="1" applyAlignment="1">
      <alignment horizontal="center" vertical="center"/>
    </xf>
    <xf numFmtId="0" fontId="1" fillId="16" borderId="119" xfId="0" applyFont="1" applyFill="1" applyBorder="1" applyAlignment="1">
      <alignment horizontal="center" vertical="center"/>
    </xf>
    <xf numFmtId="0" fontId="1" fillId="16" borderId="120" xfId="0" applyFont="1" applyFill="1" applyBorder="1" applyAlignment="1">
      <alignment horizontal="center" vertical="center"/>
    </xf>
    <xf numFmtId="38" fontId="1" fillId="0" borderId="121" xfId="65" applyFont="1" applyBorder="1" applyAlignment="1">
      <alignment vertical="center"/>
    </xf>
    <xf numFmtId="38" fontId="1" fillId="0" borderId="122" xfId="65" applyFont="1" applyBorder="1" applyAlignment="1">
      <alignment vertical="center"/>
    </xf>
    <xf numFmtId="38" fontId="1" fillId="0" borderId="123" xfId="65" applyFont="1" applyBorder="1" applyAlignment="1">
      <alignment vertical="center"/>
    </xf>
    <xf numFmtId="38" fontId="1" fillId="0" borderId="124" xfId="65" applyFont="1" applyFill="1" applyBorder="1" applyAlignment="1">
      <alignment vertical="center"/>
    </xf>
    <xf numFmtId="38" fontId="1" fillId="0" borderId="125" xfId="65" applyFont="1" applyFill="1" applyBorder="1" applyAlignment="1">
      <alignment vertical="center"/>
    </xf>
    <xf numFmtId="38" fontId="1" fillId="0" borderId="126" xfId="65" applyFont="1" applyFill="1" applyBorder="1" applyAlignment="1">
      <alignment vertical="center"/>
    </xf>
    <xf numFmtId="38" fontId="1" fillId="0" borderId="127" xfId="65" applyFont="1" applyFill="1" applyBorder="1" applyAlignment="1">
      <alignment vertical="center"/>
    </xf>
    <xf numFmtId="38" fontId="1" fillId="0" borderId="128" xfId="65" applyFont="1" applyFill="1" applyBorder="1" applyAlignment="1">
      <alignment vertical="center"/>
    </xf>
    <xf numFmtId="38" fontId="1" fillId="0" borderId="129" xfId="65" applyFont="1" applyFill="1" applyBorder="1" applyAlignment="1">
      <alignment vertical="center"/>
    </xf>
    <xf numFmtId="38" fontId="1" fillId="30" borderId="124" xfId="65" applyFont="1" applyFill="1" applyBorder="1" applyAlignment="1">
      <alignment vertical="center"/>
    </xf>
    <xf numFmtId="38" fontId="1" fillId="30" borderId="125" xfId="65" applyFont="1" applyFill="1" applyBorder="1" applyAlignment="1">
      <alignment vertical="center"/>
    </xf>
    <xf numFmtId="38" fontId="1" fillId="30" borderId="126" xfId="65" applyFont="1" applyFill="1" applyBorder="1" applyAlignment="1">
      <alignment vertical="center"/>
    </xf>
    <xf numFmtId="38" fontId="1" fillId="0" borderId="130" xfId="65" applyFont="1" applyFill="1" applyBorder="1" applyAlignment="1">
      <alignment vertical="center"/>
    </xf>
    <xf numFmtId="38" fontId="1" fillId="0" borderId="131" xfId="65" applyFont="1" applyFill="1" applyBorder="1" applyAlignment="1">
      <alignment vertical="center"/>
    </xf>
    <xf numFmtId="38" fontId="1" fillId="25" borderId="132" xfId="65" applyFont="1" applyFill="1" applyBorder="1" applyAlignment="1">
      <alignment vertical="center"/>
    </xf>
    <xf numFmtId="38" fontId="1" fillId="25" borderId="133" xfId="65" applyFont="1" applyFill="1" applyBorder="1" applyAlignment="1">
      <alignment vertical="center"/>
    </xf>
    <xf numFmtId="0" fontId="0" fillId="0" borderId="0" xfId="0" applyBorder="1"/>
    <xf numFmtId="38" fontId="1" fillId="30" borderId="134" xfId="65" applyFont="1" applyFill="1" applyBorder="1" applyAlignment="1">
      <alignment vertical="center"/>
    </xf>
    <xf numFmtId="38" fontId="1" fillId="0" borderId="135" xfId="65" applyFont="1" applyFill="1" applyBorder="1" applyAlignment="1">
      <alignment vertical="center"/>
    </xf>
    <xf numFmtId="38" fontId="1" fillId="25" borderId="136" xfId="65" applyFont="1" applyFill="1" applyBorder="1" applyAlignment="1">
      <alignment vertical="center"/>
    </xf>
    <xf numFmtId="184" fontId="1" fillId="16" borderId="26" xfId="65" applyNumberFormat="1" applyFont="1" applyFill="1" applyBorder="1" applyAlignment="1">
      <alignment horizontal="center" vertical="center"/>
    </xf>
    <xf numFmtId="177" fontId="1" fillId="0" borderId="38" xfId="65" applyNumberFormat="1" applyFont="1" applyFill="1" applyBorder="1" applyAlignment="1">
      <alignment horizontal="center" vertical="center"/>
    </xf>
    <xf numFmtId="177" fontId="1" fillId="25" borderId="67" xfId="65" applyNumberFormat="1" applyFont="1" applyFill="1" applyBorder="1" applyAlignment="1">
      <alignment vertical="center"/>
    </xf>
    <xf numFmtId="177" fontId="1" fillId="25" borderId="40" xfId="65" applyNumberFormat="1" applyFont="1" applyFill="1" applyBorder="1" applyAlignment="1">
      <alignment vertical="center"/>
    </xf>
    <xf numFmtId="184" fontId="1" fillId="25" borderId="40" xfId="65" applyNumberFormat="1" applyFont="1" applyFill="1" applyBorder="1" applyAlignment="1">
      <alignment horizontal="center" vertical="center"/>
    </xf>
    <xf numFmtId="184" fontId="1" fillId="0" borderId="40" xfId="65" applyNumberFormat="1" applyFont="1" applyFill="1" applyBorder="1" applyAlignment="1">
      <alignment horizontal="center" vertical="center"/>
    </xf>
    <xf numFmtId="184" fontId="1" fillId="0" borderId="42" xfId="65" applyNumberFormat="1" applyFont="1" applyFill="1" applyBorder="1" applyAlignment="1">
      <alignment horizontal="center" vertical="center"/>
    </xf>
    <xf numFmtId="0" fontId="0" fillId="0" borderId="37" xfId="0" applyBorder="1" applyAlignment="1">
      <alignment horizontal="center"/>
    </xf>
    <xf numFmtId="0" fontId="0" fillId="30" borderId="39" xfId="0" applyFill="1" applyBorder="1" applyAlignment="1">
      <alignment horizontal="center"/>
    </xf>
    <xf numFmtId="0" fontId="0" fillId="30" borderId="41" xfId="0" applyFill="1" applyBorder="1" applyAlignment="1">
      <alignment horizontal="center"/>
    </xf>
    <xf numFmtId="0" fontId="0" fillId="0" borderId="39" xfId="0" applyFont="1" applyBorder="1" applyAlignment="1">
      <alignment vertical="center"/>
    </xf>
    <xf numFmtId="0" fontId="0" fillId="32" borderId="83" xfId="0" applyFill="1" applyBorder="1" applyAlignment="1">
      <alignment vertical="center"/>
    </xf>
    <xf numFmtId="0" fontId="0" fillId="32" borderId="137" xfId="0" applyFill="1" applyBorder="1" applyAlignment="1">
      <alignment horizontal="center" vertical="center"/>
    </xf>
    <xf numFmtId="0" fontId="0" fillId="0" borderId="138" xfId="0" applyBorder="1" applyAlignment="1">
      <alignment horizontal="center" vertical="center"/>
    </xf>
    <xf numFmtId="0" fontId="0" fillId="0" borderId="138" xfId="0" applyBorder="1" applyAlignment="1">
      <alignment vertical="center"/>
    </xf>
    <xf numFmtId="38" fontId="88" fillId="30" borderId="39" xfId="65" applyFont="1" applyFill="1" applyBorder="1" applyAlignment="1">
      <alignment horizontal="center" vertical="center"/>
    </xf>
    <xf numFmtId="0" fontId="0" fillId="0" borderId="39" xfId="0" applyBorder="1" applyAlignment="1">
      <alignment horizontal="right" vertical="center"/>
    </xf>
    <xf numFmtId="0" fontId="75" fillId="0" borderId="73" xfId="0" applyFont="1" applyFill="1" applyBorder="1" applyAlignment="1">
      <alignment horizontal="center" vertical="center"/>
    </xf>
    <xf numFmtId="0" fontId="0" fillId="0" borderId="18" xfId="0" applyFont="1" applyBorder="1" applyAlignment="1">
      <alignment horizontal="center" vertical="center"/>
    </xf>
    <xf numFmtId="0" fontId="46" fillId="30" borderId="111" xfId="0" applyFont="1" applyFill="1" applyBorder="1" applyAlignment="1">
      <alignment horizontal="left" vertical="center"/>
    </xf>
    <xf numFmtId="0" fontId="46" fillId="30" borderId="139" xfId="0" applyFont="1" applyFill="1" applyBorder="1" applyAlignment="1">
      <alignment horizontal="left" vertical="center"/>
    </xf>
    <xf numFmtId="0" fontId="46" fillId="30" borderId="140" xfId="0" applyFont="1" applyFill="1" applyBorder="1" applyAlignment="1">
      <alignment horizontal="left" vertical="center"/>
    </xf>
    <xf numFmtId="0" fontId="46" fillId="30" borderId="49" xfId="0" applyFont="1" applyFill="1" applyBorder="1" applyAlignment="1">
      <alignment horizontal="right" vertical="center"/>
    </xf>
    <xf numFmtId="0" fontId="46" fillId="30" borderId="91" xfId="0" applyFont="1" applyFill="1" applyBorder="1" applyAlignment="1">
      <alignment horizontal="right" vertical="center"/>
    </xf>
    <xf numFmtId="0" fontId="46" fillId="30" borderId="112" xfId="0" applyFont="1" applyFill="1" applyBorder="1" applyAlignment="1">
      <alignment horizontal="left" vertical="center"/>
    </xf>
    <xf numFmtId="0" fontId="46" fillId="30" borderId="141" xfId="0" applyFont="1" applyFill="1" applyBorder="1" applyAlignment="1">
      <alignment horizontal="left" vertical="center"/>
    </xf>
    <xf numFmtId="0" fontId="46" fillId="30" borderId="142" xfId="0" applyFont="1" applyFill="1" applyBorder="1" applyAlignment="1">
      <alignment horizontal="left" vertical="center"/>
    </xf>
    <xf numFmtId="0" fontId="28" fillId="0" borderId="0" xfId="0" applyFont="1" applyFill="1" applyAlignment="1">
      <alignment vertical="center"/>
    </xf>
    <xf numFmtId="0" fontId="51" fillId="0" borderId="0" xfId="0" applyFont="1" applyFill="1" applyAlignment="1">
      <alignment vertical="center" wrapText="1"/>
    </xf>
    <xf numFmtId="0" fontId="28" fillId="0" borderId="0" xfId="0" applyFont="1" applyFill="1" applyAlignment="1">
      <alignment horizontal="center" vertical="center"/>
    </xf>
    <xf numFmtId="0" fontId="28" fillId="0" borderId="0" xfId="0" applyFont="1" applyFill="1" applyAlignment="1">
      <alignment horizontal="right" vertical="center"/>
    </xf>
    <xf numFmtId="0" fontId="32" fillId="0" borderId="143" xfId="0" applyFont="1" applyFill="1" applyBorder="1" applyAlignment="1">
      <alignment horizontal="center" vertical="center" wrapText="1"/>
    </xf>
    <xf numFmtId="0" fontId="28" fillId="0" borderId="144" xfId="0" applyFont="1" applyFill="1" applyBorder="1" applyAlignment="1">
      <alignment vertical="center"/>
    </xf>
    <xf numFmtId="0" fontId="28" fillId="0" borderId="82" xfId="0" applyFont="1" applyFill="1" applyBorder="1" applyAlignment="1">
      <alignment vertical="center"/>
    </xf>
    <xf numFmtId="0" fontId="28" fillId="0" borderId="69" xfId="0" applyFont="1" applyFill="1" applyBorder="1" applyAlignment="1">
      <alignment vertical="center"/>
    </xf>
    <xf numFmtId="0" fontId="28" fillId="0" borderId="145" xfId="0" applyFont="1" applyFill="1" applyBorder="1" applyAlignment="1">
      <alignment vertical="center"/>
    </xf>
    <xf numFmtId="3" fontId="28" fillId="0" borderId="82" xfId="0" applyNumberFormat="1" applyFont="1" applyFill="1" applyBorder="1" applyAlignment="1">
      <alignment vertical="center"/>
    </xf>
    <xf numFmtId="3" fontId="28" fillId="0" borderId="69" xfId="0" applyNumberFormat="1" applyFont="1" applyFill="1" applyBorder="1" applyAlignment="1">
      <alignment vertical="center"/>
    </xf>
    <xf numFmtId="3" fontId="28" fillId="0" borderId="146" xfId="0" applyNumberFormat="1" applyFont="1" applyFill="1" applyBorder="1" applyAlignment="1">
      <alignment vertical="center"/>
    </xf>
    <xf numFmtId="3" fontId="28" fillId="0" borderId="145" xfId="0" applyNumberFormat="1" applyFont="1" applyFill="1" applyBorder="1" applyAlignment="1">
      <alignment vertical="center"/>
    </xf>
    <xf numFmtId="0" fontId="28" fillId="0" borderId="147" xfId="0" applyFont="1" applyFill="1" applyBorder="1" applyAlignment="1">
      <alignment vertical="center"/>
    </xf>
    <xf numFmtId="0" fontId="28" fillId="0" borderId="148" xfId="0" applyFont="1" applyFill="1" applyBorder="1" applyAlignment="1">
      <alignment vertical="center"/>
    </xf>
    <xf numFmtId="0" fontId="28" fillId="0" borderId="62" xfId="0" applyFont="1" applyFill="1" applyBorder="1" applyAlignment="1">
      <alignment vertical="center"/>
    </xf>
    <xf numFmtId="0" fontId="28" fillId="0" borderId="72" xfId="0" applyFont="1" applyFill="1" applyBorder="1" applyAlignment="1">
      <alignment vertical="center"/>
    </xf>
    <xf numFmtId="0" fontId="28" fillId="0" borderId="149" xfId="0" applyFont="1" applyFill="1" applyBorder="1" applyAlignment="1">
      <alignment vertical="center"/>
    </xf>
    <xf numFmtId="3" fontId="28" fillId="0" borderId="62" xfId="0" applyNumberFormat="1" applyFont="1" applyFill="1" applyBorder="1" applyAlignment="1">
      <alignment vertical="center"/>
    </xf>
    <xf numFmtId="3" fontId="28" fillId="0" borderId="72" xfId="0" applyNumberFormat="1" applyFont="1" applyFill="1" applyBorder="1" applyAlignment="1">
      <alignment vertical="center"/>
    </xf>
    <xf numFmtId="3" fontId="28" fillId="0" borderId="52" xfId="0" applyNumberFormat="1" applyFont="1" applyFill="1" applyBorder="1" applyAlignment="1">
      <alignment vertical="center"/>
    </xf>
    <xf numFmtId="3" fontId="28" fillId="0" borderId="149" xfId="0" applyNumberFormat="1" applyFont="1" applyFill="1" applyBorder="1" applyAlignment="1">
      <alignment vertical="center"/>
    </xf>
    <xf numFmtId="0" fontId="28" fillId="0" borderId="78" xfId="0" applyFont="1" applyFill="1" applyBorder="1" applyAlignment="1">
      <alignment vertical="center"/>
    </xf>
    <xf numFmtId="0" fontId="28" fillId="0" borderId="150" xfId="0" applyFont="1" applyFill="1" applyBorder="1" applyAlignment="1">
      <alignment vertical="center"/>
    </xf>
    <xf numFmtId="0" fontId="28" fillId="0" borderId="64" xfId="0" applyFont="1" applyFill="1" applyBorder="1" applyAlignment="1">
      <alignment vertical="center"/>
    </xf>
    <xf numFmtId="0" fontId="28" fillId="0" borderId="65" xfId="0" applyFont="1" applyFill="1" applyBorder="1" applyAlignment="1">
      <alignment vertical="center"/>
    </xf>
    <xf numFmtId="0" fontId="28" fillId="0" borderId="151" xfId="0" applyFont="1" applyFill="1" applyBorder="1" applyAlignment="1">
      <alignment vertical="center"/>
    </xf>
    <xf numFmtId="3" fontId="28" fillId="0" borderId="64" xfId="0" applyNumberFormat="1" applyFont="1" applyFill="1" applyBorder="1" applyAlignment="1">
      <alignment vertical="center"/>
    </xf>
    <xf numFmtId="3" fontId="28" fillId="0" borderId="65" xfId="0" applyNumberFormat="1" applyFont="1" applyFill="1" applyBorder="1" applyAlignment="1">
      <alignment vertical="center"/>
    </xf>
    <xf numFmtId="3" fontId="28" fillId="0" borderId="93" xfId="0" applyNumberFormat="1" applyFont="1" applyFill="1" applyBorder="1" applyAlignment="1">
      <alignment vertical="center"/>
    </xf>
    <xf numFmtId="3" fontId="28" fillId="0" borderId="151" xfId="0" applyNumberFormat="1" applyFont="1" applyFill="1" applyBorder="1" applyAlignment="1">
      <alignment vertical="center"/>
    </xf>
    <xf numFmtId="0" fontId="28" fillId="0" borderId="152" xfId="0" applyFont="1" applyFill="1" applyBorder="1" applyAlignment="1">
      <alignment vertical="center"/>
    </xf>
    <xf numFmtId="0" fontId="28" fillId="0" borderId="153" xfId="0" applyFont="1" applyFill="1" applyBorder="1" applyAlignment="1">
      <alignment vertical="center"/>
    </xf>
    <xf numFmtId="0" fontId="28" fillId="0" borderId="58" xfId="0" applyFont="1" applyFill="1" applyBorder="1" applyAlignment="1">
      <alignment vertical="center"/>
    </xf>
    <xf numFmtId="0" fontId="28" fillId="0" borderId="154" xfId="0" applyFont="1" applyFill="1" applyBorder="1" applyAlignment="1">
      <alignment vertical="center"/>
    </xf>
    <xf numFmtId="0" fontId="28" fillId="0" borderId="155" xfId="0" applyFont="1" applyFill="1" applyBorder="1" applyAlignment="1">
      <alignment vertical="center"/>
    </xf>
    <xf numFmtId="3" fontId="28" fillId="0" borderId="58" xfId="0" applyNumberFormat="1" applyFont="1" applyFill="1" applyBorder="1" applyAlignment="1">
      <alignment vertical="center"/>
    </xf>
    <xf numFmtId="3" fontId="28" fillId="0" borderId="154" xfId="0" applyNumberFormat="1" applyFont="1" applyFill="1" applyBorder="1" applyAlignment="1">
      <alignment vertical="center"/>
    </xf>
    <xf numFmtId="3" fontId="28" fillId="0" borderId="156" xfId="0" applyNumberFormat="1" applyFont="1" applyFill="1" applyBorder="1" applyAlignment="1">
      <alignment vertical="center"/>
    </xf>
    <xf numFmtId="3" fontId="28" fillId="0" borderId="155" xfId="0" applyNumberFormat="1" applyFont="1" applyFill="1" applyBorder="1" applyAlignment="1">
      <alignment vertical="center"/>
    </xf>
    <xf numFmtId="0" fontId="28" fillId="0" borderId="157" xfId="0" applyFont="1" applyFill="1" applyBorder="1" applyAlignment="1">
      <alignment vertical="center"/>
    </xf>
    <xf numFmtId="0" fontId="28" fillId="0" borderId="158" xfId="0" applyFont="1" applyFill="1" applyBorder="1" applyAlignment="1">
      <alignment vertical="center"/>
    </xf>
    <xf numFmtId="0" fontId="28" fillId="0" borderId="61" xfId="0" applyFont="1" applyFill="1" applyBorder="1" applyAlignment="1">
      <alignment vertical="center"/>
    </xf>
    <xf numFmtId="0" fontId="28" fillId="0" borderId="159" xfId="0" applyFont="1" applyFill="1" applyBorder="1" applyAlignment="1">
      <alignment vertical="center"/>
    </xf>
    <xf numFmtId="0" fontId="28" fillId="0" borderId="160" xfId="0" applyFont="1" applyFill="1" applyBorder="1" applyAlignment="1">
      <alignment vertical="center"/>
    </xf>
    <xf numFmtId="3" fontId="28" fillId="0" borderId="61" xfId="0" applyNumberFormat="1" applyFont="1" applyFill="1" applyBorder="1" applyAlignment="1">
      <alignment vertical="center"/>
    </xf>
    <xf numFmtId="3" fontId="28" fillId="0" borderId="159" xfId="0" applyNumberFormat="1" applyFont="1" applyFill="1" applyBorder="1" applyAlignment="1">
      <alignment vertical="center"/>
    </xf>
    <xf numFmtId="3" fontId="28" fillId="0" borderId="161" xfId="0" applyNumberFormat="1" applyFont="1" applyFill="1" applyBorder="1" applyAlignment="1">
      <alignment vertical="center"/>
    </xf>
    <xf numFmtId="3" fontId="28" fillId="0" borderId="160" xfId="0" applyNumberFormat="1" applyFont="1" applyFill="1" applyBorder="1" applyAlignment="1">
      <alignment vertical="center"/>
    </xf>
    <xf numFmtId="0" fontId="28" fillId="0" borderId="84" xfId="0" applyFont="1" applyFill="1" applyBorder="1" applyAlignment="1">
      <alignment vertical="center"/>
    </xf>
    <xf numFmtId="0" fontId="32" fillId="0" borderId="0" xfId="0" applyFont="1" applyFill="1" applyAlignment="1">
      <alignment vertical="center"/>
    </xf>
    <xf numFmtId="0" fontId="32" fillId="0" borderId="0" xfId="0" applyFont="1" applyFill="1" applyAlignment="1">
      <alignment horizontal="center" vertical="center"/>
    </xf>
    <xf numFmtId="0" fontId="50" fillId="0" borderId="0" xfId="0" applyFont="1" applyAlignment="1">
      <alignment vertical="center"/>
    </xf>
    <xf numFmtId="0" fontId="28" fillId="0" borderId="162" xfId="0" applyFont="1" applyFill="1" applyBorder="1" applyAlignment="1">
      <alignment horizontal="center" vertical="center" wrapText="1"/>
    </xf>
    <xf numFmtId="0" fontId="28" fillId="0" borderId="163" xfId="0" applyFont="1" applyFill="1" applyBorder="1" applyAlignment="1">
      <alignment vertical="center"/>
    </xf>
    <xf numFmtId="0" fontId="28" fillId="0" borderId="164" xfId="0" applyFont="1" applyFill="1" applyBorder="1" applyAlignment="1">
      <alignment vertical="center"/>
    </xf>
    <xf numFmtId="0" fontId="28" fillId="0" borderId="162" xfId="0" applyFont="1" applyFill="1" applyBorder="1" applyAlignment="1">
      <alignment vertical="center"/>
    </xf>
    <xf numFmtId="0" fontId="28" fillId="0" borderId="165" xfId="0" applyFont="1" applyFill="1" applyBorder="1" applyAlignment="1">
      <alignment vertical="center"/>
    </xf>
    <xf numFmtId="3" fontId="28" fillId="0" borderId="164" xfId="0" applyNumberFormat="1" applyFont="1" applyFill="1" applyBorder="1" applyAlignment="1">
      <alignment vertical="center"/>
    </xf>
    <xf numFmtId="3" fontId="28" fillId="0" borderId="162" xfId="0" applyNumberFormat="1" applyFont="1" applyFill="1" applyBorder="1" applyAlignment="1">
      <alignment vertical="center"/>
    </xf>
    <xf numFmtId="3" fontId="28" fillId="0" borderId="166" xfId="0" applyNumberFormat="1" applyFont="1" applyFill="1" applyBorder="1" applyAlignment="1">
      <alignment vertical="center"/>
    </xf>
    <xf numFmtId="0" fontId="28" fillId="0" borderId="167" xfId="0" applyFont="1" applyFill="1" applyBorder="1" applyAlignment="1">
      <alignment vertical="center"/>
    </xf>
    <xf numFmtId="3" fontId="28" fillId="0" borderId="168" xfId="0" applyNumberFormat="1" applyFont="1" applyFill="1" applyBorder="1" applyAlignment="1">
      <alignment vertical="center"/>
    </xf>
    <xf numFmtId="3" fontId="28" fillId="0" borderId="169" xfId="0" applyNumberFormat="1" applyFont="1" applyFill="1" applyBorder="1" applyAlignment="1">
      <alignment vertical="center"/>
    </xf>
    <xf numFmtId="3" fontId="28" fillId="0" borderId="170" xfId="0" applyNumberFormat="1" applyFont="1" applyFill="1" applyBorder="1" applyAlignment="1">
      <alignment vertical="center"/>
    </xf>
    <xf numFmtId="0" fontId="28" fillId="0" borderId="77" xfId="0" applyFont="1" applyFill="1" applyBorder="1" applyAlignment="1">
      <alignment vertical="center"/>
    </xf>
    <xf numFmtId="0" fontId="28" fillId="0" borderId="171" xfId="0" applyFont="1" applyFill="1" applyBorder="1" applyAlignment="1">
      <alignment vertical="center"/>
    </xf>
    <xf numFmtId="0" fontId="28" fillId="0" borderId="172" xfId="0" applyFont="1" applyFill="1" applyBorder="1" applyAlignment="1">
      <alignment vertical="center"/>
    </xf>
    <xf numFmtId="0" fontId="28" fillId="0" borderId="173" xfId="0" applyFont="1" applyFill="1" applyBorder="1" applyAlignment="1">
      <alignment vertical="center"/>
    </xf>
    <xf numFmtId="0" fontId="28" fillId="0" borderId="162" xfId="0" applyFont="1" applyFill="1" applyBorder="1" applyAlignment="1">
      <alignment horizontal="center" vertical="center"/>
    </xf>
    <xf numFmtId="0" fontId="0" fillId="0" borderId="46" xfId="0" applyBorder="1" applyAlignment="1">
      <alignment vertical="center"/>
    </xf>
    <xf numFmtId="0" fontId="0" fillId="0" borderId="45" xfId="0" applyBorder="1" applyAlignment="1">
      <alignment vertical="center"/>
    </xf>
    <xf numFmtId="38" fontId="1" fillId="0" borderId="174" xfId="65" applyFont="1" applyFill="1" applyBorder="1" applyAlignment="1">
      <alignment vertical="center"/>
    </xf>
    <xf numFmtId="38" fontId="1" fillId="0" borderId="175" xfId="65" applyFont="1" applyFill="1" applyBorder="1" applyAlignment="1">
      <alignment vertical="center"/>
    </xf>
    <xf numFmtId="38" fontId="1" fillId="0" borderId="176" xfId="65" applyFont="1" applyFill="1" applyBorder="1" applyAlignment="1">
      <alignment vertical="center"/>
    </xf>
    <xf numFmtId="0" fontId="46" fillId="30" borderId="177" xfId="0" applyFont="1" applyFill="1" applyBorder="1" applyAlignment="1">
      <alignment horizontal="left" vertical="center"/>
    </xf>
    <xf numFmtId="0" fontId="46" fillId="30" borderId="43" xfId="0" applyFont="1" applyFill="1" applyBorder="1" applyAlignment="1">
      <alignment horizontal="right" vertical="center"/>
    </xf>
    <xf numFmtId="0" fontId="46" fillId="30" borderId="178" xfId="0" applyFont="1" applyFill="1" applyBorder="1" applyAlignment="1">
      <alignment horizontal="left" vertical="center"/>
    </xf>
    <xf numFmtId="0" fontId="65" fillId="0" borderId="0" xfId="0" applyFont="1" applyFill="1"/>
    <xf numFmtId="0" fontId="44" fillId="0" borderId="0" xfId="0" applyFont="1" applyFill="1"/>
    <xf numFmtId="0" fontId="32" fillId="0" borderId="3" xfId="0" applyFont="1" applyFill="1" applyBorder="1" applyAlignment="1">
      <alignment horizontal="center" vertical="center"/>
    </xf>
    <xf numFmtId="0" fontId="86" fillId="0" borderId="3" xfId="0" applyFont="1" applyFill="1" applyBorder="1" applyAlignment="1">
      <alignment horizontal="center" vertical="center" wrapText="1"/>
    </xf>
    <xf numFmtId="0" fontId="32" fillId="0" borderId="3" xfId="0" applyFont="1" applyFill="1" applyBorder="1"/>
    <xf numFmtId="0" fontId="32" fillId="0" borderId="3" xfId="0" applyFont="1" applyFill="1" applyBorder="1" applyAlignment="1">
      <alignment horizontal="center"/>
    </xf>
    <xf numFmtId="0" fontId="46" fillId="0" borderId="0" xfId="0" applyFont="1" applyFill="1" applyAlignment="1">
      <alignment horizontal="center" vertical="top"/>
    </xf>
    <xf numFmtId="0" fontId="46" fillId="0" borderId="0" xfId="0" applyFont="1" applyFill="1" applyAlignment="1">
      <alignment vertical="top"/>
    </xf>
    <xf numFmtId="0" fontId="54" fillId="0" borderId="0" xfId="0" applyFont="1" applyFill="1" applyBorder="1" applyAlignment="1">
      <alignment vertical="center" shrinkToFit="1"/>
    </xf>
    <xf numFmtId="0" fontId="67" fillId="33" borderId="44" xfId="0" applyFont="1" applyFill="1" applyBorder="1" applyAlignment="1">
      <alignment horizontal="center" vertical="center" wrapText="1"/>
    </xf>
    <xf numFmtId="0" fontId="67" fillId="33" borderId="18" xfId="0" applyFont="1" applyFill="1" applyBorder="1" applyAlignment="1">
      <alignment horizontal="center" vertical="center" wrapText="1"/>
    </xf>
    <xf numFmtId="0" fontId="67" fillId="33" borderId="3" xfId="0" applyFont="1" applyFill="1" applyBorder="1" applyAlignment="1">
      <alignment horizontal="center" vertical="center" wrapText="1"/>
    </xf>
    <xf numFmtId="0" fontId="54" fillId="0" borderId="0" xfId="0" applyFont="1" applyFill="1" applyAlignment="1">
      <alignment horizontal="left" vertical="center"/>
    </xf>
    <xf numFmtId="0" fontId="51" fillId="0" borderId="0" xfId="0" applyFont="1" applyFill="1" applyAlignment="1">
      <alignment horizontal="left" vertical="center"/>
    </xf>
    <xf numFmtId="0" fontId="54" fillId="0" borderId="0" xfId="0" applyFont="1" applyFill="1" applyAlignment="1">
      <alignment horizontal="center" vertical="center"/>
    </xf>
    <xf numFmtId="0" fontId="63" fillId="0" borderId="3" xfId="0" applyFont="1" applyFill="1" applyBorder="1" applyAlignment="1">
      <alignment horizontal="center" vertical="center" wrapText="1"/>
    </xf>
    <xf numFmtId="0" fontId="63" fillId="0" borderId="3" xfId="0" applyFont="1" applyFill="1" applyBorder="1" applyAlignment="1">
      <alignment horizontal="left" vertical="center" wrapText="1"/>
    </xf>
    <xf numFmtId="0" fontId="54" fillId="0" borderId="3" xfId="0" applyFont="1" applyFill="1" applyBorder="1" applyAlignment="1">
      <alignment horizontal="left"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left" vertical="center" wrapText="1"/>
    </xf>
    <xf numFmtId="0" fontId="54" fillId="0" borderId="0" xfId="0" applyFont="1" applyFill="1" applyBorder="1" applyAlignment="1">
      <alignment horizontal="left" vertical="center"/>
    </xf>
    <xf numFmtId="0" fontId="54" fillId="0" borderId="0" xfId="0" applyFont="1" applyFill="1" applyBorder="1" applyAlignment="1">
      <alignment horizontal="center" vertical="center" wrapText="1"/>
    </xf>
    <xf numFmtId="0" fontId="54" fillId="0" borderId="25"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0" xfId="0" applyFont="1" applyFill="1" applyAlignment="1">
      <alignment vertical="center"/>
    </xf>
    <xf numFmtId="0" fontId="28" fillId="0" borderId="0" xfId="0" applyFont="1" applyFill="1" applyAlignment="1">
      <alignment horizontal="left"/>
    </xf>
    <xf numFmtId="0" fontId="0" fillId="0" borderId="0" xfId="0" applyFill="1" applyAlignment="1">
      <alignment horizontal="left" vertical="center"/>
    </xf>
    <xf numFmtId="49" fontId="28" fillId="0" borderId="0" xfId="0" applyNumberFormat="1" applyFont="1" applyFill="1" applyAlignment="1">
      <alignment horizontal="left"/>
    </xf>
    <xf numFmtId="0" fontId="27" fillId="0" borderId="0" xfId="0" applyFont="1" applyFill="1" applyAlignment="1">
      <alignment vertical="center"/>
    </xf>
    <xf numFmtId="0" fontId="27" fillId="0" borderId="0" xfId="0" applyFont="1" applyFill="1" applyAlignment="1">
      <alignment horizontal="left" vertical="center"/>
    </xf>
    <xf numFmtId="0" fontId="36" fillId="0" borderId="0" xfId="0" applyFont="1" applyFill="1" applyAlignment="1">
      <alignment vertical="center"/>
    </xf>
    <xf numFmtId="0" fontId="38" fillId="0" borderId="0" xfId="0" applyFont="1" applyFill="1" applyAlignment="1">
      <alignment horizontal="center" vertical="center"/>
    </xf>
    <xf numFmtId="0" fontId="39" fillId="0" borderId="0" xfId="0" applyFont="1" applyFill="1" applyAlignment="1">
      <alignment horizontal="centerContinuous"/>
    </xf>
    <xf numFmtId="0" fontId="56" fillId="0" borderId="0" xfId="0" applyFont="1" applyFill="1" applyAlignment="1">
      <alignment vertical="center"/>
    </xf>
    <xf numFmtId="0" fontId="46" fillId="0" borderId="17" xfId="0" applyFont="1" applyFill="1" applyBorder="1" applyAlignment="1">
      <alignment vertical="center"/>
    </xf>
    <xf numFmtId="0" fontId="32" fillId="0" borderId="18" xfId="0" applyFont="1" applyFill="1" applyBorder="1" applyAlignment="1">
      <alignment vertical="center" wrapText="1"/>
    </xf>
    <xf numFmtId="0" fontId="46" fillId="0" borderId="43" xfId="0" applyFont="1" applyFill="1" applyBorder="1" applyAlignment="1">
      <alignment vertical="center"/>
    </xf>
    <xf numFmtId="0" fontId="46" fillId="0" borderId="0" xfId="0" applyFont="1" applyFill="1" applyBorder="1" applyAlignment="1">
      <alignment vertical="center" wrapText="1"/>
    </xf>
    <xf numFmtId="178" fontId="44" fillId="0" borderId="75" xfId="65" applyNumberFormat="1" applyFont="1" applyFill="1" applyBorder="1" applyAlignment="1">
      <alignment horizontal="right" vertical="center"/>
    </xf>
    <xf numFmtId="10" fontId="44" fillId="0" borderId="91" xfId="59" applyNumberFormat="1" applyFont="1" applyFill="1" applyBorder="1" applyAlignment="1">
      <alignment horizontal="right" vertical="center"/>
    </xf>
    <xf numFmtId="0" fontId="56" fillId="0" borderId="89" xfId="0" applyFont="1" applyFill="1" applyBorder="1" applyAlignment="1">
      <alignment vertical="center"/>
    </xf>
    <xf numFmtId="0" fontId="46" fillId="0" borderId="27" xfId="0" applyFont="1" applyFill="1" applyBorder="1" applyAlignment="1">
      <alignment vertical="center"/>
    </xf>
    <xf numFmtId="0" fontId="46" fillId="0" borderId="26" xfId="0" applyFont="1" applyFill="1" applyBorder="1" applyAlignment="1">
      <alignment vertical="center" wrapText="1"/>
    </xf>
    <xf numFmtId="178" fontId="44" fillId="0" borderId="76" xfId="65" applyNumberFormat="1" applyFont="1" applyFill="1" applyBorder="1" applyAlignment="1">
      <alignment horizontal="right" vertical="center"/>
    </xf>
    <xf numFmtId="10" fontId="44" fillId="0" borderId="109" xfId="59" applyNumberFormat="1" applyFont="1" applyFill="1" applyBorder="1" applyAlignment="1">
      <alignment horizontal="right" vertical="center"/>
    </xf>
    <xf numFmtId="0" fontId="46" fillId="0" borderId="182" xfId="0" applyFont="1" applyFill="1" applyBorder="1" applyAlignment="1">
      <alignment vertical="center"/>
    </xf>
    <xf numFmtId="0" fontId="32" fillId="0" borderId="183" xfId="0" applyFont="1" applyFill="1" applyBorder="1" applyAlignment="1">
      <alignment vertical="center" wrapText="1"/>
    </xf>
    <xf numFmtId="178" fontId="44" fillId="0" borderId="167" xfId="65" applyNumberFormat="1" applyFont="1" applyFill="1" applyBorder="1" applyAlignment="1">
      <alignment horizontal="right" vertical="center"/>
    </xf>
    <xf numFmtId="10" fontId="44" fillId="0" borderId="184" xfId="59" applyNumberFormat="1" applyFont="1" applyFill="1" applyBorder="1" applyAlignment="1">
      <alignment horizontal="right" vertical="center"/>
    </xf>
    <xf numFmtId="178" fontId="44" fillId="0" borderId="88" xfId="65" applyNumberFormat="1" applyFont="1" applyFill="1" applyBorder="1" applyAlignment="1">
      <alignment horizontal="right" vertical="center"/>
    </xf>
    <xf numFmtId="10" fontId="44" fillId="0" borderId="185" xfId="65" applyNumberFormat="1" applyFont="1" applyFill="1" applyBorder="1" applyAlignment="1">
      <alignment horizontal="right" vertical="center"/>
    </xf>
    <xf numFmtId="0" fontId="32" fillId="0" borderId="0" xfId="0" applyFont="1" applyFill="1" applyBorder="1" applyAlignment="1">
      <alignment horizontal="center" vertical="center"/>
    </xf>
    <xf numFmtId="178" fontId="32" fillId="0" borderId="0" xfId="65" applyNumberFormat="1" applyFont="1" applyFill="1" applyBorder="1" applyAlignment="1">
      <alignment horizontal="right" vertical="center"/>
    </xf>
    <xf numFmtId="10" fontId="32" fillId="0" borderId="0" xfId="65" applyNumberFormat="1" applyFont="1" applyFill="1" applyBorder="1" applyAlignment="1">
      <alignment horizontal="right" vertical="center"/>
    </xf>
    <xf numFmtId="0" fontId="33" fillId="0" borderId="0" xfId="0" applyFont="1" applyFill="1" applyBorder="1" applyAlignment="1">
      <alignment horizontal="center" vertical="top"/>
    </xf>
    <xf numFmtId="0" fontId="48" fillId="0" borderId="0" xfId="0" applyFont="1" applyFill="1" applyAlignment="1">
      <alignment vertical="center"/>
    </xf>
    <xf numFmtId="0" fontId="57" fillId="33" borderId="86" xfId="0" applyFont="1" applyFill="1" applyBorder="1" applyAlignment="1">
      <alignment horizontal="center" vertical="center"/>
    </xf>
    <xf numFmtId="0" fontId="57" fillId="33" borderId="117" xfId="0" applyFont="1" applyFill="1" applyBorder="1" applyAlignment="1">
      <alignment horizontal="center" vertical="center" wrapText="1"/>
    </xf>
    <xf numFmtId="0" fontId="53" fillId="33" borderId="23" xfId="0" applyFont="1" applyFill="1" applyBorder="1" applyAlignment="1">
      <alignment horizontal="center" vertical="center"/>
    </xf>
    <xf numFmtId="0" fontId="53" fillId="33" borderId="186" xfId="0" applyFont="1" applyFill="1" applyBorder="1" applyAlignment="1">
      <alignment horizontal="center" vertical="center"/>
    </xf>
    <xf numFmtId="0" fontId="53" fillId="33" borderId="187" xfId="0" applyFont="1" applyFill="1" applyBorder="1" applyAlignment="1">
      <alignment horizontal="center" vertical="center"/>
    </xf>
    <xf numFmtId="3" fontId="49" fillId="0" borderId="0" xfId="65" applyNumberFormat="1" applyFont="1" applyFill="1"/>
    <xf numFmtId="3" fontId="28" fillId="0" borderId="0" xfId="65" applyNumberFormat="1" applyFont="1" applyFill="1" applyAlignment="1">
      <alignment horizontal="right"/>
    </xf>
    <xf numFmtId="0" fontId="28" fillId="0" borderId="0" xfId="0" applyFont="1" applyFill="1" applyAlignment="1"/>
    <xf numFmtId="0" fontId="28" fillId="0" borderId="0" xfId="0" applyFont="1" applyFill="1" applyBorder="1" applyAlignment="1">
      <alignment horizontal="center" vertical="center"/>
    </xf>
    <xf numFmtId="0" fontId="28" fillId="0" borderId="0" xfId="0" applyFont="1" applyFill="1" applyBorder="1" applyAlignment="1">
      <alignment vertical="center"/>
    </xf>
    <xf numFmtId="0" fontId="50" fillId="0" borderId="0" xfId="0" applyFont="1" applyFill="1" applyAlignment="1"/>
    <xf numFmtId="3" fontId="37" fillId="0" borderId="0" xfId="65" applyNumberFormat="1" applyFont="1" applyFill="1" applyAlignment="1">
      <alignment horizontal="center" vertical="center"/>
    </xf>
    <xf numFmtId="0" fontId="46" fillId="0" borderId="0" xfId="0" applyFont="1" applyFill="1"/>
    <xf numFmtId="0" fontId="55" fillId="0" borderId="0" xfId="0" applyFont="1" applyFill="1"/>
    <xf numFmtId="0" fontId="46" fillId="0" borderId="0" xfId="0" applyFont="1" applyFill="1" applyBorder="1" applyAlignment="1">
      <alignment horizontal="right" vertical="center"/>
    </xf>
    <xf numFmtId="3" fontId="46" fillId="0" borderId="89" xfId="65" applyNumberFormat="1" applyFont="1" applyFill="1" applyBorder="1"/>
    <xf numFmtId="3" fontId="46" fillId="0" borderId="0" xfId="65" applyNumberFormat="1" applyFont="1" applyFill="1"/>
    <xf numFmtId="3" fontId="46" fillId="0" borderId="188" xfId="65" applyNumberFormat="1" applyFont="1" applyFill="1" applyBorder="1"/>
    <xf numFmtId="3" fontId="46" fillId="0" borderId="26" xfId="65" applyNumberFormat="1" applyFont="1" applyFill="1" applyBorder="1" applyAlignment="1">
      <alignment vertical="center"/>
    </xf>
    <xf numFmtId="0" fontId="45" fillId="0" borderId="109" xfId="0" applyFont="1" applyFill="1" applyBorder="1" applyAlignment="1">
      <alignment horizontal="right" vertical="center"/>
    </xf>
    <xf numFmtId="187" fontId="45" fillId="0" borderId="27" xfId="65" applyNumberFormat="1" applyFont="1" applyFill="1" applyBorder="1" applyAlignment="1">
      <alignment vertical="center"/>
    </xf>
    <xf numFmtId="187" fontId="45" fillId="0" borderId="3" xfId="65" applyNumberFormat="1" applyFont="1" applyFill="1" applyBorder="1" applyAlignment="1">
      <alignment vertical="center"/>
    </xf>
    <xf numFmtId="187" fontId="45" fillId="0" borderId="76" xfId="65" applyNumberFormat="1" applyFont="1" applyFill="1" applyBorder="1" applyAlignment="1">
      <alignment horizontal="right" vertical="center"/>
    </xf>
    <xf numFmtId="3" fontId="40" fillId="0" borderId="0" xfId="65" applyNumberFormat="1" applyFont="1" applyFill="1"/>
    <xf numFmtId="3" fontId="46" fillId="0" borderId="49" xfId="65" applyNumberFormat="1" applyFont="1" applyFill="1" applyBorder="1" applyAlignment="1">
      <alignment vertical="center"/>
    </xf>
    <xf numFmtId="3" fontId="45" fillId="0" borderId="21" xfId="65" applyNumberFormat="1" applyFont="1" applyFill="1" applyBorder="1" applyAlignment="1">
      <alignment vertical="center"/>
    </xf>
    <xf numFmtId="3" fontId="45" fillId="0" borderId="109" xfId="65" applyNumberFormat="1" applyFont="1" applyFill="1" applyBorder="1" applyAlignment="1">
      <alignment horizontal="right" vertical="center"/>
    </xf>
    <xf numFmtId="179" fontId="46" fillId="0" borderId="20" xfId="65" applyNumberFormat="1" applyFont="1" applyFill="1" applyBorder="1" applyAlignment="1">
      <alignment horizontal="right" vertical="center"/>
    </xf>
    <xf numFmtId="179" fontId="46" fillId="0" borderId="27" xfId="65" applyNumberFormat="1" applyFont="1" applyFill="1" applyBorder="1" applyAlignment="1">
      <alignment horizontal="right" vertical="center"/>
    </xf>
    <xf numFmtId="179" fontId="46" fillId="0" borderId="76" xfId="65" applyNumberFormat="1" applyFont="1" applyFill="1" applyBorder="1" applyAlignment="1">
      <alignment horizontal="right" vertical="center"/>
    </xf>
    <xf numFmtId="3" fontId="46" fillId="0" borderId="187" xfId="65" applyNumberFormat="1" applyFont="1" applyFill="1" applyBorder="1" applyAlignment="1">
      <alignment horizontal="right" vertical="center"/>
    </xf>
    <xf numFmtId="179" fontId="41" fillId="0" borderId="189" xfId="65" applyNumberFormat="1" applyFont="1" applyFill="1" applyBorder="1" applyAlignment="1">
      <alignment horizontal="right" vertical="center"/>
    </xf>
    <xf numFmtId="179" fontId="41" fillId="0" borderId="23" xfId="65" applyNumberFormat="1" applyFont="1" applyFill="1" applyBorder="1" applyAlignment="1">
      <alignment horizontal="right" vertical="center"/>
    </xf>
    <xf numFmtId="179" fontId="41" fillId="0" borderId="186" xfId="65" applyNumberFormat="1" applyFont="1" applyFill="1" applyBorder="1" applyAlignment="1">
      <alignment horizontal="right" vertical="center"/>
    </xf>
    <xf numFmtId="3" fontId="46" fillId="0" borderId="0" xfId="65" applyNumberFormat="1" applyFont="1" applyFill="1" applyBorder="1"/>
    <xf numFmtId="3" fontId="46" fillId="0" borderId="0" xfId="65" applyNumberFormat="1" applyFont="1" applyFill="1" applyBorder="1" applyAlignment="1">
      <alignment horizontal="center"/>
    </xf>
    <xf numFmtId="3" fontId="46" fillId="0" borderId="0" xfId="65" applyNumberFormat="1" applyFont="1" applyFill="1" applyBorder="1" applyAlignment="1">
      <alignment horizontal="left"/>
    </xf>
    <xf numFmtId="179" fontId="46" fillId="0" borderId="0" xfId="65" applyNumberFormat="1" applyFont="1" applyFill="1" applyBorder="1" applyAlignment="1">
      <alignment horizontal="right"/>
    </xf>
    <xf numFmtId="0" fontId="40" fillId="0" borderId="0" xfId="0" applyFont="1" applyFill="1" applyAlignment="1">
      <alignment horizontal="center" vertical="top"/>
    </xf>
    <xf numFmtId="0" fontId="54" fillId="0" borderId="0" xfId="0" applyFont="1" applyFill="1" applyAlignment="1">
      <alignment vertical="top"/>
    </xf>
    <xf numFmtId="180" fontId="46" fillId="0" borderId="0" xfId="0" applyNumberFormat="1" applyFont="1" applyFill="1" applyBorder="1" applyAlignment="1" applyProtection="1">
      <alignment vertical="center" shrinkToFit="1"/>
      <protection locked="0"/>
    </xf>
    <xf numFmtId="0" fontId="46" fillId="0" borderId="0" xfId="0" applyFont="1" applyFill="1" applyBorder="1"/>
    <xf numFmtId="0" fontId="46" fillId="0" borderId="0" xfId="0" applyFont="1" applyFill="1"/>
    <xf numFmtId="0" fontId="62" fillId="0" borderId="0" xfId="0" applyFont="1" applyFill="1" applyBorder="1"/>
    <xf numFmtId="0" fontId="41" fillId="0" borderId="33" xfId="0" applyFont="1" applyFill="1" applyBorder="1" applyAlignment="1">
      <alignment vertical="center"/>
    </xf>
    <xf numFmtId="0" fontId="41" fillId="0" borderId="0" xfId="0" applyFont="1" applyFill="1" applyBorder="1" applyAlignment="1">
      <alignment vertical="center"/>
    </xf>
    <xf numFmtId="0" fontId="62" fillId="0" borderId="0" xfId="0" applyFont="1" applyFill="1"/>
    <xf numFmtId="0" fontId="46" fillId="0" borderId="33" xfId="0" applyFont="1" applyFill="1" applyBorder="1" applyAlignment="1">
      <alignment vertical="center"/>
    </xf>
    <xf numFmtId="0" fontId="46" fillId="0" borderId="34" xfId="0" applyFont="1" applyFill="1" applyBorder="1" applyAlignment="1">
      <alignment vertical="center"/>
    </xf>
    <xf numFmtId="0" fontId="40" fillId="0" borderId="0" xfId="0" applyFont="1" applyFill="1" applyBorder="1" applyAlignment="1">
      <alignment vertical="center"/>
    </xf>
    <xf numFmtId="0" fontId="54" fillId="0" borderId="0" xfId="0" applyFont="1" applyFill="1" applyBorder="1" applyAlignment="1"/>
    <xf numFmtId="179" fontId="48" fillId="30" borderId="88" xfId="65" applyNumberFormat="1" applyFont="1" applyFill="1" applyBorder="1" applyAlignment="1" applyProtection="1">
      <alignment vertical="center"/>
      <protection locked="0"/>
    </xf>
    <xf numFmtId="0" fontId="66" fillId="33" borderId="190" xfId="0" applyFont="1" applyFill="1" applyBorder="1" applyAlignment="1">
      <alignment horizontal="center" vertical="center"/>
    </xf>
    <xf numFmtId="0" fontId="66" fillId="33" borderId="88" xfId="0" applyFont="1" applyFill="1" applyBorder="1" applyAlignment="1">
      <alignment horizontal="center" vertical="center"/>
    </xf>
    <xf numFmtId="0" fontId="66" fillId="33" borderId="88" xfId="0" applyFont="1" applyFill="1" applyBorder="1" applyAlignment="1">
      <alignment horizontal="center" vertical="center"/>
    </xf>
    <xf numFmtId="0" fontId="67" fillId="33" borderId="88" xfId="0" applyFont="1" applyFill="1" applyBorder="1" applyAlignment="1">
      <alignment horizontal="center" vertical="center"/>
    </xf>
    <xf numFmtId="0" fontId="54" fillId="0" borderId="0" xfId="0" applyFont="1" applyFill="1" applyAlignment="1"/>
    <xf numFmtId="3" fontId="54" fillId="0" borderId="0" xfId="65" applyNumberFormat="1" applyFont="1" applyFill="1" applyAlignment="1">
      <alignment horizontal="right"/>
    </xf>
    <xf numFmtId="0" fontId="54" fillId="0" borderId="0" xfId="0" applyFont="1" applyFill="1" applyBorder="1" applyAlignment="1">
      <alignment horizontal="center" vertical="center"/>
    </xf>
    <xf numFmtId="0" fontId="54" fillId="0" borderId="0" xfId="0" applyFont="1" applyFill="1" applyBorder="1" applyAlignment="1">
      <alignment vertical="center"/>
    </xf>
    <xf numFmtId="0" fontId="58" fillId="0" borderId="0" xfId="0" applyFont="1" applyFill="1" applyAlignment="1"/>
    <xf numFmtId="3" fontId="40" fillId="0" borderId="0" xfId="65" applyNumberFormat="1" applyFont="1" applyFill="1" applyAlignment="1">
      <alignment horizontal="centerContinuous"/>
    </xf>
    <xf numFmtId="3" fontId="64" fillId="0" borderId="0" xfId="65" applyNumberFormat="1" applyFont="1" applyFill="1" applyAlignment="1">
      <alignment horizontal="center" vertical="center"/>
    </xf>
    <xf numFmtId="0" fontId="64" fillId="0" borderId="0" xfId="0" applyFont="1" applyFill="1" applyAlignment="1"/>
    <xf numFmtId="0" fontId="54" fillId="0" borderId="0" xfId="0" applyFont="1" applyFill="1" applyBorder="1"/>
    <xf numFmtId="0" fontId="65" fillId="0" borderId="0" xfId="0" applyFont="1" applyFill="1" applyBorder="1" applyAlignment="1">
      <alignment vertical="center"/>
    </xf>
    <xf numFmtId="176" fontId="54" fillId="0" borderId="0" xfId="0" applyNumberFormat="1" applyFont="1" applyFill="1" applyBorder="1" applyAlignment="1">
      <alignment horizontal="right" vertical="center"/>
    </xf>
    <xf numFmtId="0" fontId="54" fillId="0" borderId="0" xfId="0" applyFont="1" applyFill="1"/>
    <xf numFmtId="0" fontId="67" fillId="33" borderId="22" xfId="0" applyFont="1" applyFill="1" applyBorder="1" applyAlignment="1">
      <alignment horizontal="center" vertical="center"/>
    </xf>
    <xf numFmtId="0" fontId="67" fillId="33" borderId="24" xfId="0" applyFont="1" applyFill="1" applyBorder="1" applyAlignment="1">
      <alignment horizontal="center" vertical="center"/>
    </xf>
    <xf numFmtId="0" fontId="46" fillId="30" borderId="180" xfId="0" applyFont="1" applyFill="1" applyBorder="1" applyAlignment="1"/>
    <xf numFmtId="0" fontId="46" fillId="30" borderId="179" xfId="0" applyFont="1" applyFill="1" applyBorder="1" applyAlignment="1"/>
    <xf numFmtId="176" fontId="45" fillId="30" borderId="191" xfId="0" applyNumberFormat="1" applyFont="1" applyFill="1" applyBorder="1" applyAlignment="1">
      <alignment horizontal="right" vertical="center"/>
    </xf>
    <xf numFmtId="0" fontId="46" fillId="30" borderId="181" xfId="0" applyFont="1" applyFill="1" applyBorder="1" applyAlignment="1"/>
    <xf numFmtId="0" fontId="46" fillId="30" borderId="104" xfId="0" applyFont="1" applyFill="1" applyBorder="1" applyAlignment="1"/>
    <xf numFmtId="176" fontId="45" fillId="30" borderId="192" xfId="0" applyNumberFormat="1" applyFont="1" applyFill="1" applyBorder="1" applyAlignment="1">
      <alignment horizontal="right" vertical="center"/>
    </xf>
    <xf numFmtId="0" fontId="46" fillId="30" borderId="193" xfId="0" applyFont="1" applyFill="1" applyBorder="1" applyAlignment="1"/>
    <xf numFmtId="0" fontId="46" fillId="30" borderId="35" xfId="0" applyFont="1" applyFill="1" applyBorder="1" applyAlignment="1"/>
    <xf numFmtId="176" fontId="45" fillId="30" borderId="194" xfId="0" applyNumberFormat="1" applyFont="1" applyFill="1" applyBorder="1" applyAlignment="1">
      <alignment horizontal="right" vertical="center"/>
    </xf>
    <xf numFmtId="0" fontId="40" fillId="0" borderId="0" xfId="0" applyFont="1" applyFill="1" applyBorder="1" applyAlignment="1">
      <alignment horizontal="center" vertical="center"/>
    </xf>
    <xf numFmtId="3" fontId="40" fillId="0" borderId="0" xfId="65" applyNumberFormat="1" applyFont="1" applyFill="1" applyAlignment="1"/>
    <xf numFmtId="3" fontId="58" fillId="0" borderId="0" xfId="65" applyNumberFormat="1" applyFont="1" applyFill="1" applyAlignment="1">
      <alignment horizontal="center" vertical="center"/>
    </xf>
    <xf numFmtId="0" fontId="59" fillId="0" borderId="0" xfId="0" applyFont="1" applyFill="1" applyAlignment="1">
      <alignment horizontal="center" vertical="center"/>
    </xf>
    <xf numFmtId="0" fontId="46" fillId="0" borderId="0" xfId="0" applyFont="1" applyFill="1" applyAlignment="1">
      <alignment horizontal="right" vertical="center"/>
    </xf>
    <xf numFmtId="0" fontId="51" fillId="0" borderId="89" xfId="0" applyFont="1" applyFill="1" applyBorder="1"/>
    <xf numFmtId="0" fontId="51" fillId="0" borderId="0" xfId="0" applyFont="1" applyFill="1"/>
    <xf numFmtId="0" fontId="28" fillId="0" borderId="89" xfId="0" applyFont="1" applyFill="1" applyBorder="1"/>
    <xf numFmtId="0" fontId="44" fillId="0" borderId="188" xfId="0" applyFont="1" applyFill="1" applyBorder="1" applyAlignment="1">
      <alignment horizontal="center" vertical="center"/>
    </xf>
    <xf numFmtId="179" fontId="44" fillId="0" borderId="195" xfId="0" applyNumberFormat="1" applyFont="1" applyFill="1" applyBorder="1" applyAlignment="1">
      <alignment horizontal="right" vertical="center"/>
    </xf>
    <xf numFmtId="0" fontId="28" fillId="0" borderId="0" xfId="0" applyFont="1" applyFill="1"/>
    <xf numFmtId="179" fontId="44" fillId="0" borderId="197" xfId="0" applyNumberFormat="1" applyFont="1" applyFill="1" applyBorder="1" applyAlignment="1">
      <alignment horizontal="right" vertical="center"/>
    </xf>
    <xf numFmtId="179" fontId="44" fillId="0" borderId="75" xfId="0" applyNumberFormat="1" applyFont="1" applyFill="1" applyBorder="1" applyAlignment="1">
      <alignment horizontal="right" vertical="center"/>
    </xf>
    <xf numFmtId="0" fontId="44" fillId="0" borderId="34" xfId="0" applyFont="1" applyFill="1" applyBorder="1" applyAlignment="1">
      <alignment horizontal="center" vertical="center"/>
    </xf>
    <xf numFmtId="179" fontId="44" fillId="0" borderId="198" xfId="0" applyNumberFormat="1" applyFont="1" applyFill="1" applyBorder="1" applyAlignment="1">
      <alignment horizontal="right" vertical="center"/>
    </xf>
    <xf numFmtId="179" fontId="44" fillId="0" borderId="187" xfId="0" applyNumberFormat="1" applyFont="1" applyFill="1" applyBorder="1" applyAlignment="1">
      <alignment horizontal="right" vertical="center"/>
    </xf>
    <xf numFmtId="179" fontId="44" fillId="0" borderId="186" xfId="0" applyNumberFormat="1" applyFont="1" applyFill="1" applyBorder="1" applyAlignment="1">
      <alignment horizontal="right" vertical="center"/>
    </xf>
    <xf numFmtId="179" fontId="44" fillId="0" borderId="189" xfId="0" applyNumberFormat="1" applyFont="1" applyFill="1" applyBorder="1" applyAlignment="1">
      <alignment horizontal="right" vertical="center"/>
    </xf>
    <xf numFmtId="179" fontId="44" fillId="0" borderId="110" xfId="0" applyNumberFormat="1" applyFont="1" applyFill="1" applyBorder="1" applyAlignment="1">
      <alignment horizontal="right" vertical="center"/>
    </xf>
    <xf numFmtId="0" fontId="54" fillId="0" borderId="89" xfId="0" applyFont="1" applyFill="1" applyBorder="1"/>
    <xf numFmtId="0" fontId="63" fillId="0" borderId="0" xfId="0" applyFont="1" applyFill="1"/>
    <xf numFmtId="0" fontId="33" fillId="0" borderId="0" xfId="0" applyFont="1" applyFill="1" applyAlignment="1">
      <alignment horizontal="center" vertical="top"/>
    </xf>
    <xf numFmtId="0" fontId="40" fillId="0" borderId="0" xfId="0" applyFont="1" applyFill="1"/>
    <xf numFmtId="0" fontId="46" fillId="0" borderId="0" xfId="0" applyFont="1" applyFill="1" applyBorder="1" applyAlignment="1">
      <alignment vertical="center"/>
    </xf>
    <xf numFmtId="0" fontId="66" fillId="33" borderId="16" xfId="0" applyFont="1" applyFill="1" applyBorder="1" applyAlignment="1">
      <alignment horizontal="center" vertical="center"/>
    </xf>
    <xf numFmtId="0" fontId="66" fillId="33" borderId="15" xfId="0" applyFont="1" applyFill="1" applyBorder="1" applyAlignment="1">
      <alignment horizontal="center" vertical="center"/>
    </xf>
    <xf numFmtId="0" fontId="66" fillId="33" borderId="88" xfId="0" applyFont="1" applyFill="1" applyBorder="1" applyAlignment="1">
      <alignment horizontal="center" vertical="center"/>
    </xf>
    <xf numFmtId="0" fontId="64" fillId="0" borderId="0" xfId="0" applyFont="1" applyFill="1" applyAlignment="1">
      <alignment vertical="center"/>
    </xf>
    <xf numFmtId="3" fontId="40" fillId="0" borderId="0" xfId="65" applyNumberFormat="1" applyFont="1" applyFill="1" applyAlignment="1">
      <alignment horizontal="centerContinuous" vertical="center"/>
    </xf>
    <xf numFmtId="3" fontId="40" fillId="0" borderId="0" xfId="65" applyNumberFormat="1" applyFont="1" applyFill="1" applyAlignment="1">
      <alignment vertical="center"/>
    </xf>
    <xf numFmtId="0" fontId="54" fillId="0" borderId="0" xfId="0" applyFont="1" applyFill="1" applyAlignment="1">
      <alignment horizontal="right" vertical="center"/>
    </xf>
    <xf numFmtId="0" fontId="32" fillId="0" borderId="0" xfId="0" applyFont="1" applyFill="1" applyBorder="1"/>
    <xf numFmtId="0" fontId="32" fillId="0" borderId="188" xfId="0" applyFont="1" applyFill="1" applyBorder="1" applyAlignment="1">
      <alignment vertical="center"/>
    </xf>
    <xf numFmtId="0" fontId="44" fillId="0" borderId="48" xfId="0" applyFont="1" applyFill="1" applyBorder="1" applyAlignment="1">
      <alignment horizontal="center" vertical="center"/>
    </xf>
    <xf numFmtId="0" fontId="46" fillId="0" borderId="111" xfId="0" applyFont="1" applyFill="1" applyBorder="1" applyAlignment="1">
      <alignment horizontal="center" vertical="center"/>
    </xf>
    <xf numFmtId="0" fontId="32" fillId="0" borderId="0" xfId="0" applyFont="1" applyFill="1"/>
    <xf numFmtId="0" fontId="46" fillId="0" borderId="49" xfId="0" applyFont="1" applyFill="1" applyBorder="1" applyAlignment="1">
      <alignment horizontal="center" vertical="center"/>
    </xf>
    <xf numFmtId="179" fontId="44" fillId="0" borderId="49" xfId="0" applyNumberFormat="1" applyFont="1" applyFill="1" applyBorder="1" applyAlignment="1">
      <alignment horizontal="right" vertical="center"/>
    </xf>
    <xf numFmtId="0" fontId="46" fillId="0" borderId="49" xfId="0" applyFont="1" applyFill="1" applyBorder="1" applyAlignment="1">
      <alignment horizontal="right" vertical="center"/>
    </xf>
    <xf numFmtId="0" fontId="46" fillId="0" borderId="43" xfId="0" applyFont="1" applyFill="1" applyBorder="1" applyAlignment="1">
      <alignment horizontal="right" vertical="center"/>
    </xf>
    <xf numFmtId="0" fontId="46" fillId="0" borderId="91" xfId="0" applyFont="1" applyFill="1" applyBorder="1" applyAlignment="1">
      <alignment horizontal="right" vertical="center"/>
    </xf>
    <xf numFmtId="0" fontId="44" fillId="0" borderId="49" xfId="0" applyFont="1" applyFill="1" applyBorder="1" applyAlignment="1">
      <alignment horizontal="center" vertical="center"/>
    </xf>
    <xf numFmtId="0" fontId="46" fillId="0" borderId="112" xfId="0" applyFont="1" applyFill="1" applyBorder="1" applyAlignment="1">
      <alignment horizontal="center" vertical="center"/>
    </xf>
    <xf numFmtId="0" fontId="44" fillId="0" borderId="0" xfId="0" applyFont="1" applyFill="1" applyBorder="1" applyAlignment="1">
      <alignment horizontal="center" vertical="center"/>
    </xf>
    <xf numFmtId="179" fontId="44" fillId="0" borderId="26" xfId="0" applyNumberFormat="1" applyFont="1" applyFill="1" applyBorder="1" applyAlignment="1">
      <alignment horizontal="right" vertical="center"/>
    </xf>
    <xf numFmtId="0" fontId="46" fillId="0" borderId="26" xfId="0" applyFont="1" applyFill="1" applyBorder="1" applyAlignment="1">
      <alignment horizontal="right" vertical="center"/>
    </xf>
    <xf numFmtId="0" fontId="46" fillId="0" borderId="27" xfId="0" applyFont="1" applyFill="1" applyBorder="1" applyAlignment="1">
      <alignment horizontal="right" vertical="center"/>
    </xf>
    <xf numFmtId="0" fontId="46" fillId="0" borderId="109" xfId="0" applyFont="1" applyFill="1" applyBorder="1" applyAlignment="1">
      <alignment horizontal="right" vertical="center"/>
    </xf>
    <xf numFmtId="0" fontId="44" fillId="0" borderId="44" xfId="0" applyFont="1" applyFill="1" applyBorder="1" applyAlignment="1">
      <alignment horizontal="center" vertical="center"/>
    </xf>
    <xf numFmtId="179" fontId="44" fillId="0" borderId="18" xfId="0" applyNumberFormat="1" applyFont="1" applyFill="1" applyBorder="1" applyAlignment="1">
      <alignment horizontal="right" vertical="center"/>
    </xf>
    <xf numFmtId="0" fontId="44" fillId="0" borderId="34" xfId="0" applyFont="1" applyFill="1" applyBorder="1" applyAlignment="1">
      <alignment horizontal="left" vertical="center"/>
    </xf>
    <xf numFmtId="179" fontId="44" fillId="0" borderId="108" xfId="0" applyNumberFormat="1" applyFont="1" applyFill="1" applyBorder="1" applyAlignment="1">
      <alignment horizontal="right" vertical="center"/>
    </xf>
    <xf numFmtId="0" fontId="46" fillId="0" borderId="107" xfId="0" applyFont="1" applyFill="1" applyBorder="1" applyAlignment="1">
      <alignment horizontal="left" vertical="center"/>
    </xf>
    <xf numFmtId="0" fontId="46" fillId="0" borderId="189" xfId="0" applyFont="1" applyFill="1" applyBorder="1" applyAlignment="1">
      <alignment horizontal="left" vertical="center"/>
    </xf>
    <xf numFmtId="0" fontId="46" fillId="0" borderId="110" xfId="0" applyFont="1" applyFill="1" applyBorder="1" applyAlignment="1">
      <alignment horizontal="left" vertical="center"/>
    </xf>
    <xf numFmtId="179" fontId="46" fillId="0" borderId="108" xfId="0" applyNumberFormat="1" applyFont="1" applyFill="1" applyBorder="1" applyAlignment="1">
      <alignment horizontal="right" vertical="center"/>
    </xf>
    <xf numFmtId="0" fontId="66" fillId="33" borderId="87" xfId="0" applyFont="1" applyFill="1" applyBorder="1" applyAlignment="1">
      <alignment horizontal="center" vertical="center"/>
    </xf>
    <xf numFmtId="0" fontId="67" fillId="33" borderId="108" xfId="0" applyFont="1" applyFill="1" applyBorder="1" applyAlignment="1">
      <alignment horizontal="center" vertical="center"/>
    </xf>
    <xf numFmtId="3" fontId="45" fillId="0" borderId="46" xfId="65" applyNumberFormat="1" applyFont="1" applyFill="1" applyBorder="1" applyAlignment="1">
      <alignment vertical="center"/>
    </xf>
    <xf numFmtId="3" fontId="45" fillId="0" borderId="200" xfId="65" applyNumberFormat="1" applyFont="1" applyFill="1" applyBorder="1" applyAlignment="1">
      <alignment horizontal="right" vertical="center"/>
    </xf>
    <xf numFmtId="3" fontId="46" fillId="0" borderId="33" xfId="65" applyNumberFormat="1" applyFont="1" applyFill="1" applyBorder="1"/>
    <xf numFmtId="3" fontId="45" fillId="0" borderId="2" xfId="65" applyNumberFormat="1" applyFont="1" applyFill="1" applyBorder="1" applyAlignment="1">
      <alignment vertical="center"/>
    </xf>
    <xf numFmtId="179" fontId="45" fillId="0" borderId="27" xfId="65" applyNumberFormat="1" applyFont="1" applyFill="1" applyBorder="1" applyAlignment="1">
      <alignment vertical="center"/>
    </xf>
    <xf numFmtId="179" fontId="45" fillId="0" borderId="3" xfId="65" applyNumberFormat="1" applyFont="1" applyFill="1" applyBorder="1" applyAlignment="1">
      <alignment vertical="center"/>
    </xf>
    <xf numFmtId="179" fontId="45" fillId="0" borderId="76" xfId="65" applyNumberFormat="1" applyFont="1" applyFill="1" applyBorder="1" applyAlignment="1">
      <alignment horizontal="right" vertical="center"/>
    </xf>
    <xf numFmtId="3" fontId="45" fillId="0" borderId="26" xfId="65" applyNumberFormat="1" applyFont="1" applyFill="1" applyBorder="1" applyAlignment="1">
      <alignment vertical="center"/>
    </xf>
    <xf numFmtId="3" fontId="46" fillId="0" borderId="110" xfId="65" applyNumberFormat="1" applyFont="1" applyFill="1" applyBorder="1" applyAlignment="1">
      <alignment horizontal="right" vertical="center"/>
    </xf>
    <xf numFmtId="0" fontId="55" fillId="0" borderId="0" xfId="0" applyFont="1" applyFill="1"/>
    <xf numFmtId="0" fontId="48" fillId="0" borderId="0" xfId="0" applyFont="1" applyFill="1" applyBorder="1" applyAlignment="1">
      <alignment vertical="center"/>
    </xf>
    <xf numFmtId="0" fontId="41" fillId="0" borderId="31" xfId="0" applyFont="1" applyFill="1" applyBorder="1" applyAlignment="1">
      <alignment vertical="center"/>
    </xf>
    <xf numFmtId="0" fontId="41" fillId="0" borderId="32" xfId="0" applyFont="1" applyFill="1" applyBorder="1" applyAlignment="1">
      <alignment vertical="center"/>
    </xf>
    <xf numFmtId="0" fontId="48" fillId="0" borderId="32" xfId="0" applyFont="1" applyFill="1" applyBorder="1" applyAlignment="1">
      <alignment vertical="center"/>
    </xf>
    <xf numFmtId="0" fontId="41" fillId="0" borderId="33" xfId="0" applyFont="1" applyFill="1" applyBorder="1"/>
    <xf numFmtId="0" fontId="41" fillId="0" borderId="0" xfId="0" applyFont="1" applyFill="1" applyBorder="1"/>
    <xf numFmtId="0" fontId="46" fillId="0" borderId="33" xfId="0" applyFont="1" applyFill="1" applyBorder="1"/>
    <xf numFmtId="0" fontId="46" fillId="0" borderId="76" xfId="0" applyFont="1" applyFill="1" applyBorder="1" applyAlignment="1">
      <alignment horizontal="center" vertical="center"/>
    </xf>
    <xf numFmtId="0" fontId="46" fillId="0" borderId="77" xfId="0" applyFont="1" applyFill="1" applyBorder="1" applyAlignment="1">
      <alignment horizontal="center" vertical="center"/>
    </xf>
    <xf numFmtId="0" fontId="41" fillId="0" borderId="88" xfId="0" applyFont="1" applyFill="1" applyBorder="1" applyAlignment="1">
      <alignment horizontal="center" vertical="center"/>
    </xf>
    <xf numFmtId="179" fontId="74" fillId="30" borderId="88" xfId="65" applyNumberFormat="1" applyFont="1" applyFill="1" applyBorder="1" applyAlignment="1" applyProtection="1">
      <alignment vertical="center"/>
      <protection locked="0"/>
    </xf>
    <xf numFmtId="179" fontId="46" fillId="30" borderId="45" xfId="65" applyNumberFormat="1" applyFont="1" applyFill="1" applyBorder="1" applyAlignment="1">
      <alignment horizontal="right" vertical="center"/>
    </xf>
    <xf numFmtId="0" fontId="59" fillId="0" borderId="0" xfId="0" applyFont="1" applyFill="1" applyAlignment="1"/>
    <xf numFmtId="3" fontId="46" fillId="0" borderId="188" xfId="65" applyNumberFormat="1" applyFont="1" applyFill="1" applyBorder="1" applyAlignment="1">
      <alignment horizontal="left" vertical="center"/>
    </xf>
    <xf numFmtId="3" fontId="45" fillId="0" borderId="140" xfId="65" applyNumberFormat="1" applyFont="1" applyFill="1" applyBorder="1" applyAlignment="1">
      <alignment horizontal="right" vertical="center"/>
    </xf>
    <xf numFmtId="179" fontId="46" fillId="0" borderId="201" xfId="65" applyNumberFormat="1" applyFont="1" applyFill="1" applyBorder="1" applyAlignment="1">
      <alignment horizontal="right" vertical="center"/>
    </xf>
    <xf numFmtId="179" fontId="46" fillId="0" borderId="202" xfId="65" applyNumberFormat="1" applyFont="1" applyFill="1" applyBorder="1" applyAlignment="1">
      <alignment horizontal="right" vertical="center"/>
    </xf>
    <xf numFmtId="3" fontId="45" fillId="0" borderId="116" xfId="65" applyNumberFormat="1" applyFont="1" applyFill="1" applyBorder="1" applyAlignment="1">
      <alignment horizontal="right" vertical="center"/>
    </xf>
    <xf numFmtId="179" fontId="46" fillId="0" borderId="197" xfId="65" applyNumberFormat="1" applyFont="1" applyFill="1" applyBorder="1" applyAlignment="1">
      <alignment horizontal="right" vertical="center"/>
    </xf>
    <xf numFmtId="3" fontId="45" fillId="0" borderId="91" xfId="65" applyNumberFormat="1" applyFont="1" applyFill="1" applyBorder="1" applyAlignment="1">
      <alignment horizontal="right" vertical="center"/>
    </xf>
    <xf numFmtId="179" fontId="46" fillId="0" borderId="50" xfId="65" applyNumberFormat="1" applyFont="1" applyFill="1" applyBorder="1" applyAlignment="1">
      <alignment horizontal="right" vertical="center"/>
    </xf>
    <xf numFmtId="3" fontId="46" fillId="0" borderId="85" xfId="65" applyNumberFormat="1" applyFont="1" applyFill="1" applyBorder="1" applyAlignment="1">
      <alignment vertical="center"/>
    </xf>
    <xf numFmtId="179" fontId="46" fillId="0" borderId="203" xfId="65" applyNumberFormat="1" applyFont="1" applyFill="1" applyBorder="1" applyAlignment="1">
      <alignment horizontal="center" vertical="center"/>
    </xf>
    <xf numFmtId="179" fontId="46" fillId="0" borderId="204" xfId="65" applyNumberFormat="1" applyFont="1" applyFill="1" applyBorder="1" applyAlignment="1">
      <alignment horizontal="center" vertical="center"/>
    </xf>
    <xf numFmtId="179" fontId="46" fillId="0" borderId="205" xfId="65" applyNumberFormat="1" applyFont="1" applyFill="1" applyBorder="1" applyAlignment="1">
      <alignment horizontal="center" vertical="center"/>
    </xf>
    <xf numFmtId="179" fontId="46" fillId="0" borderId="206" xfId="65" applyNumberFormat="1" applyFont="1" applyFill="1" applyBorder="1" applyAlignment="1">
      <alignment horizontal="center" vertical="center"/>
    </xf>
    <xf numFmtId="179" fontId="46" fillId="0" borderId="207" xfId="65" applyNumberFormat="1" applyFont="1" applyFill="1" applyBorder="1" applyAlignment="1">
      <alignment horizontal="center" vertical="center"/>
    </xf>
    <xf numFmtId="0" fontId="45" fillId="0" borderId="116" xfId="0" applyFont="1" applyFill="1" applyBorder="1" applyAlignment="1">
      <alignment horizontal="right" vertical="center"/>
    </xf>
    <xf numFmtId="3" fontId="46" fillId="0" borderId="188" xfId="65" applyNumberFormat="1" applyFont="1" applyFill="1" applyBorder="1" applyAlignment="1">
      <alignment vertical="center"/>
    </xf>
    <xf numFmtId="0" fontId="45" fillId="0" borderId="91" xfId="0" applyFont="1" applyFill="1" applyBorder="1" applyAlignment="1">
      <alignment horizontal="left" vertical="center"/>
    </xf>
    <xf numFmtId="3" fontId="62" fillId="0" borderId="89" xfId="65" applyNumberFormat="1" applyFont="1" applyFill="1" applyBorder="1"/>
    <xf numFmtId="3" fontId="62" fillId="0" borderId="188" xfId="65" applyNumberFormat="1" applyFont="1" applyFill="1" applyBorder="1" applyAlignment="1">
      <alignment vertical="center"/>
    </xf>
    <xf numFmtId="179" fontId="41" fillId="0" borderId="75" xfId="65" applyNumberFormat="1" applyFont="1" applyFill="1" applyBorder="1" applyAlignment="1">
      <alignment horizontal="right" vertical="center"/>
    </xf>
    <xf numFmtId="3" fontId="62" fillId="0" borderId="0" xfId="65" applyNumberFormat="1" applyFont="1" applyFill="1"/>
    <xf numFmtId="3" fontId="46" fillId="0" borderId="44" xfId="65" applyNumberFormat="1" applyFont="1" applyFill="1" applyBorder="1" applyAlignment="1">
      <alignment vertical="center"/>
    </xf>
    <xf numFmtId="179" fontId="46" fillId="0" borderId="208" xfId="65" applyNumberFormat="1" applyFont="1" applyFill="1" applyBorder="1" applyAlignment="1">
      <alignment horizontal="center" vertical="center"/>
    </xf>
    <xf numFmtId="179" fontId="46" fillId="0" borderId="209" xfId="65" applyNumberFormat="1" applyFont="1" applyFill="1" applyBorder="1" applyAlignment="1">
      <alignment horizontal="center" vertical="center"/>
    </xf>
    <xf numFmtId="0" fontId="45" fillId="0" borderId="140" xfId="0" applyFont="1" applyFill="1" applyBorder="1" applyAlignment="1">
      <alignment horizontal="right" vertical="center"/>
    </xf>
    <xf numFmtId="179" fontId="46" fillId="0" borderId="210" xfId="65" applyNumberFormat="1" applyFont="1" applyFill="1" applyBorder="1" applyAlignment="1">
      <alignment horizontal="right" vertical="center"/>
    </xf>
    <xf numFmtId="3" fontId="41" fillId="0" borderId="111" xfId="65" applyNumberFormat="1" applyFont="1" applyFill="1" applyBorder="1" applyAlignment="1">
      <alignment vertical="center"/>
    </xf>
    <xf numFmtId="3" fontId="62" fillId="0" borderId="139" xfId="65" applyNumberFormat="1" applyFont="1" applyFill="1" applyBorder="1" applyAlignment="1">
      <alignment vertical="center"/>
    </xf>
    <xf numFmtId="0" fontId="96" fillId="0" borderId="109" xfId="0" applyFont="1" applyFill="1" applyBorder="1" applyAlignment="1">
      <alignment horizontal="right" vertical="center"/>
    </xf>
    <xf numFmtId="3" fontId="62" fillId="0" borderId="50" xfId="65" applyNumberFormat="1" applyFont="1" applyFill="1" applyBorder="1" applyAlignment="1">
      <alignment vertical="center"/>
    </xf>
    <xf numFmtId="179" fontId="41" fillId="0" borderId="198" xfId="65" applyNumberFormat="1" applyFont="1" applyFill="1" applyBorder="1" applyAlignment="1">
      <alignment horizontal="right" vertical="center"/>
    </xf>
    <xf numFmtId="179" fontId="41" fillId="0" borderId="35" xfId="65" applyNumberFormat="1" applyFont="1" applyFill="1" applyBorder="1" applyAlignment="1">
      <alignment horizontal="right" vertical="center"/>
    </xf>
    <xf numFmtId="179" fontId="41" fillId="0" borderId="88" xfId="65" applyNumberFormat="1" applyFont="1" applyFill="1" applyBorder="1" applyAlignment="1">
      <alignment horizontal="right" vertical="center"/>
    </xf>
    <xf numFmtId="0" fontId="66" fillId="33" borderId="1" xfId="0" applyFont="1" applyFill="1" applyBorder="1" applyAlignment="1">
      <alignment horizontal="center" vertical="center"/>
    </xf>
    <xf numFmtId="179" fontId="46" fillId="30" borderId="177" xfId="65" applyNumberFormat="1" applyFont="1" applyFill="1" applyBorder="1" applyAlignment="1">
      <alignment horizontal="right" vertical="center"/>
    </xf>
    <xf numFmtId="179" fontId="46" fillId="30" borderId="139" xfId="65" applyNumberFormat="1" applyFont="1" applyFill="1" applyBorder="1" applyAlignment="1">
      <alignment horizontal="right" vertical="center"/>
    </xf>
    <xf numFmtId="179" fontId="46" fillId="30" borderId="201" xfId="65" applyNumberFormat="1" applyFont="1" applyFill="1" applyBorder="1" applyAlignment="1">
      <alignment horizontal="right" vertical="center"/>
    </xf>
    <xf numFmtId="179" fontId="46" fillId="30" borderId="111" xfId="65" applyNumberFormat="1" applyFont="1" applyFill="1" applyBorder="1" applyAlignment="1">
      <alignment horizontal="right" vertical="center"/>
    </xf>
    <xf numFmtId="179" fontId="46" fillId="30" borderId="115" xfId="65" applyNumberFormat="1" applyFont="1" applyFill="1" applyBorder="1" applyAlignment="1">
      <alignment horizontal="right" vertical="center"/>
    </xf>
    <xf numFmtId="179" fontId="46" fillId="30" borderId="104" xfId="65" applyNumberFormat="1" applyFont="1" applyFill="1" applyBorder="1" applyAlignment="1">
      <alignment horizontal="right" vertical="center"/>
    </xf>
    <xf numFmtId="179" fontId="46" fillId="30" borderId="196" xfId="65" applyNumberFormat="1" applyFont="1" applyFill="1" applyBorder="1" applyAlignment="1">
      <alignment horizontal="right" vertical="center"/>
    </xf>
    <xf numFmtId="179" fontId="46" fillId="30" borderId="43" xfId="65" applyNumberFormat="1" applyFont="1" applyFill="1" applyBorder="1" applyAlignment="1">
      <alignment horizontal="right" vertical="center"/>
    </xf>
    <xf numFmtId="179" fontId="46" fillId="30" borderId="50" xfId="65" applyNumberFormat="1" applyFont="1" applyFill="1" applyBorder="1" applyAlignment="1">
      <alignment horizontal="right" vertical="center"/>
    </xf>
    <xf numFmtId="179" fontId="46" fillId="30" borderId="49" xfId="65" applyNumberFormat="1" applyFont="1" applyFill="1" applyBorder="1" applyAlignment="1">
      <alignment horizontal="right" vertical="center"/>
    </xf>
    <xf numFmtId="179" fontId="46" fillId="30" borderId="211" xfId="65" applyNumberFormat="1" applyFont="1" applyFill="1" applyBorder="1" applyAlignment="1">
      <alignment horizontal="center" vertical="center"/>
    </xf>
    <xf numFmtId="179" fontId="46" fillId="30" borderId="212" xfId="65" applyNumberFormat="1" applyFont="1" applyFill="1" applyBorder="1" applyAlignment="1">
      <alignment horizontal="center" vertical="center"/>
    </xf>
    <xf numFmtId="176" fontId="46" fillId="30" borderId="88" xfId="65" applyNumberFormat="1" applyFont="1" applyFill="1" applyBorder="1" applyAlignment="1">
      <alignment vertical="center"/>
    </xf>
    <xf numFmtId="179" fontId="46" fillId="0" borderId="213" xfId="65" applyNumberFormat="1" applyFont="1" applyFill="1" applyBorder="1" applyAlignment="1">
      <alignment horizontal="center" vertical="center"/>
    </xf>
    <xf numFmtId="179" fontId="46" fillId="0" borderId="214" xfId="65" applyNumberFormat="1" applyFont="1" applyFill="1" applyBorder="1" applyAlignment="1">
      <alignment horizontal="center" vertical="center"/>
    </xf>
    <xf numFmtId="179" fontId="46" fillId="0" borderId="215" xfId="65" applyNumberFormat="1" applyFont="1" applyFill="1" applyBorder="1" applyAlignment="1">
      <alignment horizontal="center" vertical="center"/>
    </xf>
    <xf numFmtId="179" fontId="46" fillId="0" borderId="14" xfId="65" applyNumberFormat="1" applyFont="1" applyFill="1" applyBorder="1" applyAlignment="1">
      <alignment horizontal="right" vertical="center"/>
    </xf>
    <xf numFmtId="179" fontId="46" fillId="0" borderId="15" xfId="65" applyNumberFormat="1" applyFont="1" applyFill="1" applyBorder="1" applyAlignment="1">
      <alignment horizontal="right" vertical="center"/>
    </xf>
    <xf numFmtId="179" fontId="46" fillId="0" borderId="16" xfId="65" applyNumberFormat="1" applyFont="1" applyFill="1" applyBorder="1" applyAlignment="1">
      <alignment horizontal="right" vertical="center"/>
    </xf>
    <xf numFmtId="179" fontId="46" fillId="0" borderId="216" xfId="65" applyNumberFormat="1" applyFont="1" applyFill="1" applyBorder="1" applyAlignment="1">
      <alignment horizontal="right" vertical="center"/>
    </xf>
    <xf numFmtId="179" fontId="46" fillId="0" borderId="217" xfId="65" applyNumberFormat="1" applyFont="1" applyFill="1" applyBorder="1" applyAlignment="1">
      <alignment horizontal="right" vertical="center"/>
    </xf>
    <xf numFmtId="179" fontId="46" fillId="0" borderId="218" xfId="65" applyNumberFormat="1" applyFont="1" applyFill="1" applyBorder="1" applyAlignment="1">
      <alignment horizontal="right" vertical="center"/>
    </xf>
    <xf numFmtId="179" fontId="41" fillId="0" borderId="17" xfId="65" applyNumberFormat="1" applyFont="1" applyFill="1" applyBorder="1" applyAlignment="1">
      <alignment horizontal="right" vertical="center"/>
    </xf>
    <xf numFmtId="179" fontId="41" fillId="0" borderId="18" xfId="65" applyNumberFormat="1" applyFont="1" applyFill="1" applyBorder="1" applyAlignment="1">
      <alignment horizontal="right" vertical="center"/>
    </xf>
    <xf numFmtId="179" fontId="41" fillId="0" borderId="19" xfId="65" applyNumberFormat="1" applyFont="1" applyFill="1" applyBorder="1" applyAlignment="1">
      <alignment horizontal="right" vertical="center"/>
    </xf>
    <xf numFmtId="179" fontId="46" fillId="0" borderId="219" xfId="65" applyNumberFormat="1" applyFont="1" applyFill="1" applyBorder="1" applyAlignment="1">
      <alignment horizontal="center" vertical="center"/>
    </xf>
    <xf numFmtId="179" fontId="46" fillId="0" borderId="220" xfId="65" applyNumberFormat="1" applyFont="1" applyFill="1" applyBorder="1" applyAlignment="1">
      <alignment horizontal="center" vertical="center"/>
    </xf>
    <xf numFmtId="179" fontId="46" fillId="0" borderId="221" xfId="65" applyNumberFormat="1" applyFont="1" applyFill="1" applyBorder="1" applyAlignment="1">
      <alignment horizontal="center" vertical="center"/>
    </xf>
    <xf numFmtId="179" fontId="46" fillId="0" borderId="222" xfId="65" applyNumberFormat="1" applyFont="1" applyFill="1" applyBorder="1" applyAlignment="1">
      <alignment horizontal="center" vertical="center"/>
    </xf>
    <xf numFmtId="179" fontId="46" fillId="30" borderId="223" xfId="65" applyNumberFormat="1"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Fill="1" applyAlignment="1">
      <alignment vertical="center"/>
    </xf>
    <xf numFmtId="0" fontId="46" fillId="0" borderId="35" xfId="0" applyFont="1" applyFill="1" applyBorder="1"/>
    <xf numFmtId="0" fontId="46" fillId="0" borderId="35" xfId="0" applyFont="1" applyFill="1" applyBorder="1" applyAlignment="1">
      <alignment horizontal="right" vertical="center"/>
    </xf>
    <xf numFmtId="3" fontId="46" fillId="0" borderId="89" xfId="65" applyNumberFormat="1" applyFont="1" applyFill="1" applyBorder="1" applyAlignment="1">
      <alignment vertical="center"/>
    </xf>
    <xf numFmtId="3" fontId="46" fillId="0" borderId="0" xfId="65" applyNumberFormat="1" applyFont="1" applyFill="1" applyBorder="1" applyAlignment="1">
      <alignment horizontal="center" vertical="center"/>
    </xf>
    <xf numFmtId="179" fontId="46" fillId="0" borderId="101" xfId="65" applyNumberFormat="1" applyFont="1" applyFill="1" applyBorder="1" applyAlignment="1">
      <alignment horizontal="right" vertical="center"/>
    </xf>
    <xf numFmtId="179" fontId="46" fillId="0" borderId="29" xfId="65" applyNumberFormat="1" applyFont="1" applyFill="1" applyBorder="1" applyAlignment="1">
      <alignment horizontal="right" vertical="center"/>
    </xf>
    <xf numFmtId="3" fontId="46" fillId="0" borderId="0" xfId="65" applyNumberFormat="1" applyFont="1" applyFill="1" applyAlignment="1">
      <alignment vertical="center"/>
    </xf>
    <xf numFmtId="3" fontId="46" fillId="0" borderId="48" xfId="65" applyNumberFormat="1" applyFont="1" applyFill="1" applyBorder="1" applyAlignment="1">
      <alignment vertical="center"/>
    </xf>
    <xf numFmtId="3" fontId="46" fillId="0" borderId="25" xfId="65" applyNumberFormat="1" applyFont="1" applyFill="1" applyBorder="1" applyAlignment="1">
      <alignment horizontal="center" vertical="center"/>
    </xf>
    <xf numFmtId="3" fontId="46" fillId="0" borderId="85" xfId="65" applyNumberFormat="1" applyFont="1" applyFill="1" applyBorder="1" applyAlignment="1">
      <alignment horizontal="center" vertical="center"/>
    </xf>
    <xf numFmtId="179" fontId="46" fillId="0" borderId="224" xfId="65" applyNumberFormat="1" applyFont="1" applyFill="1" applyBorder="1" applyAlignment="1">
      <alignment horizontal="right" vertical="center"/>
    </xf>
    <xf numFmtId="3" fontId="46" fillId="0" borderId="18" xfId="65" applyNumberFormat="1" applyFont="1" applyFill="1" applyBorder="1" applyAlignment="1">
      <alignment horizontal="center" vertical="center"/>
    </xf>
    <xf numFmtId="3" fontId="46" fillId="0" borderId="46" xfId="65" applyNumberFormat="1" applyFont="1" applyFill="1" applyBorder="1" applyAlignment="1">
      <alignment horizontal="center" vertical="center"/>
    </xf>
    <xf numFmtId="3" fontId="46" fillId="0" borderId="0" xfId="65" applyNumberFormat="1" applyFont="1" applyFill="1" applyBorder="1" applyAlignment="1">
      <alignment vertical="center"/>
    </xf>
    <xf numFmtId="179" fontId="46" fillId="0" borderId="225" xfId="65" applyNumberFormat="1" applyFont="1" applyFill="1" applyBorder="1" applyAlignment="1">
      <alignment horizontal="right" vertical="center"/>
    </xf>
    <xf numFmtId="179" fontId="62" fillId="0" borderId="99" xfId="65" applyNumberFormat="1" applyFont="1" applyFill="1" applyBorder="1" applyAlignment="1">
      <alignment horizontal="right" vertical="center"/>
    </xf>
    <xf numFmtId="179" fontId="62" fillId="0" borderId="23" xfId="65" applyNumberFormat="1" applyFont="1" applyFill="1" applyBorder="1" applyAlignment="1">
      <alignment horizontal="right" vertical="center"/>
    </xf>
    <xf numFmtId="179" fontId="62" fillId="0" borderId="100" xfId="65" applyNumberFormat="1" applyFont="1" applyFill="1" applyBorder="1" applyAlignment="1">
      <alignment horizontal="right" vertical="center"/>
    </xf>
    <xf numFmtId="179" fontId="62" fillId="0" borderId="77" xfId="65" applyNumberFormat="1" applyFont="1" applyFill="1" applyBorder="1" applyAlignment="1">
      <alignment horizontal="right" vertical="center"/>
    </xf>
    <xf numFmtId="179" fontId="46" fillId="0" borderId="226" xfId="65" applyNumberFormat="1" applyFont="1" applyFill="1" applyBorder="1" applyAlignment="1">
      <alignment horizontal="right" vertical="center"/>
    </xf>
    <xf numFmtId="179" fontId="46" fillId="0" borderId="4" xfId="65" applyNumberFormat="1" applyFont="1" applyFill="1" applyBorder="1" applyAlignment="1">
      <alignment horizontal="right" vertical="center"/>
    </xf>
    <xf numFmtId="3" fontId="46" fillId="0" borderId="17" xfId="65" applyNumberFormat="1" applyFont="1" applyFill="1" applyBorder="1" applyAlignment="1">
      <alignment vertical="center"/>
    </xf>
    <xf numFmtId="3" fontId="46" fillId="0" borderId="50" xfId="65" applyNumberFormat="1" applyFont="1" applyFill="1" applyBorder="1" applyAlignment="1">
      <alignment horizontal="center" vertical="center"/>
    </xf>
    <xf numFmtId="179" fontId="46" fillId="0" borderId="84" xfId="65" applyNumberFormat="1" applyFont="1" applyFill="1" applyBorder="1" applyAlignment="1">
      <alignment horizontal="right" vertical="center"/>
    </xf>
    <xf numFmtId="179" fontId="46" fillId="0" borderId="99" xfId="65" applyNumberFormat="1" applyFont="1" applyFill="1" applyBorder="1" applyAlignment="1">
      <alignment horizontal="right" vertical="center"/>
    </xf>
    <xf numFmtId="179" fontId="46" fillId="0" borderId="23" xfId="65" applyNumberFormat="1" applyFont="1" applyFill="1" applyBorder="1" applyAlignment="1">
      <alignment horizontal="right" vertical="center"/>
    </xf>
    <xf numFmtId="179" fontId="46" fillId="0" borderId="100" xfId="65" applyNumberFormat="1" applyFont="1" applyFill="1" applyBorder="1" applyAlignment="1">
      <alignment horizontal="right" vertical="center"/>
    </xf>
    <xf numFmtId="179" fontId="62" fillId="0" borderId="101" xfId="65" applyNumberFormat="1" applyFont="1" applyFill="1" applyBorder="1" applyAlignment="1">
      <alignment horizontal="right" vertical="center"/>
    </xf>
    <xf numFmtId="179" fontId="62" fillId="0" borderId="18" xfId="65" applyNumberFormat="1" applyFont="1" applyFill="1" applyBorder="1" applyAlignment="1">
      <alignment horizontal="right" vertical="center"/>
    </xf>
    <xf numFmtId="179" fontId="62" fillId="0" borderId="50" xfId="65" applyNumberFormat="1" applyFont="1" applyFill="1" applyBorder="1" applyAlignment="1">
      <alignment horizontal="right" vertical="center"/>
    </xf>
    <xf numFmtId="179" fontId="62" fillId="0" borderId="227" xfId="65" applyNumberFormat="1" applyFont="1" applyFill="1" applyBorder="1" applyAlignment="1">
      <alignment horizontal="right" vertical="center"/>
    </xf>
    <xf numFmtId="0" fontId="46" fillId="0" borderId="47" xfId="0" applyFont="1" applyFill="1" applyBorder="1" applyAlignment="1">
      <alignment horizontal="right" vertical="center"/>
    </xf>
    <xf numFmtId="3" fontId="46" fillId="0" borderId="35" xfId="65" applyNumberFormat="1" applyFont="1" applyFill="1" applyBorder="1" applyAlignment="1">
      <alignment vertical="center"/>
    </xf>
    <xf numFmtId="3" fontId="46" fillId="0" borderId="32" xfId="65" applyNumberFormat="1" applyFont="1" applyFill="1" applyBorder="1"/>
    <xf numFmtId="179" fontId="46" fillId="0" borderId="147" xfId="65" applyNumberFormat="1" applyFont="1" applyFill="1" applyBorder="1" applyAlignment="1">
      <alignment vertical="center"/>
    </xf>
    <xf numFmtId="3" fontId="46" fillId="0" borderId="48" xfId="65" applyNumberFormat="1" applyFont="1" applyFill="1" applyBorder="1"/>
    <xf numFmtId="3" fontId="46" fillId="0" borderId="112" xfId="65" applyNumberFormat="1" applyFont="1" applyFill="1" applyBorder="1" applyAlignment="1">
      <alignment horizontal="center" vertical="center"/>
    </xf>
    <xf numFmtId="179" fontId="46" fillId="0" borderId="228" xfId="65" applyNumberFormat="1" applyFont="1" applyFill="1" applyBorder="1" applyAlignment="1">
      <alignment vertical="center"/>
    </xf>
    <xf numFmtId="3" fontId="46" fillId="0" borderId="196" xfId="65" applyNumberFormat="1" applyFont="1" applyFill="1" applyBorder="1" applyAlignment="1">
      <alignment horizontal="center" vertical="center"/>
    </xf>
    <xf numFmtId="179" fontId="46" fillId="0" borderId="197" xfId="65" applyNumberFormat="1" applyFont="1" applyFill="1" applyBorder="1" applyAlignment="1">
      <alignment vertical="center"/>
    </xf>
    <xf numFmtId="179" fontId="46" fillId="0" borderId="157" xfId="65" applyNumberFormat="1" applyFont="1" applyFill="1" applyBorder="1" applyAlignment="1">
      <alignment vertical="center"/>
    </xf>
    <xf numFmtId="3" fontId="46" fillId="0" borderId="43" xfId="65" applyNumberFormat="1" applyFont="1" applyFill="1" applyBorder="1"/>
    <xf numFmtId="179" fontId="62" fillId="0" borderId="77" xfId="65" applyNumberFormat="1" applyFont="1" applyFill="1" applyBorder="1" applyAlignment="1">
      <alignment vertical="center"/>
    </xf>
    <xf numFmtId="179" fontId="46" fillId="0" borderId="84" xfId="65" applyNumberFormat="1" applyFont="1" applyFill="1" applyBorder="1" applyAlignment="1">
      <alignment vertical="center"/>
    </xf>
    <xf numFmtId="179" fontId="46" fillId="0" borderId="186" xfId="65" applyNumberFormat="1" applyFont="1" applyFill="1" applyBorder="1" applyAlignment="1">
      <alignment horizontal="center" vertical="center"/>
    </xf>
    <xf numFmtId="0" fontId="55" fillId="0" borderId="0" xfId="0" applyFont="1" applyFill="1" applyAlignment="1"/>
    <xf numFmtId="179" fontId="46" fillId="0" borderId="229" xfId="0" applyNumberFormat="1" applyFont="1" applyFill="1" applyBorder="1" applyAlignment="1">
      <alignment vertical="center"/>
    </xf>
    <xf numFmtId="0" fontId="46" fillId="0" borderId="87" xfId="0" applyFont="1" applyFill="1" applyBorder="1" applyAlignment="1">
      <alignment vertical="center"/>
    </xf>
    <xf numFmtId="179" fontId="46" fillId="0" borderId="87" xfId="0" applyNumberFormat="1" applyFont="1" applyFill="1" applyBorder="1" applyAlignment="1">
      <alignment vertical="center"/>
    </xf>
    <xf numFmtId="179" fontId="46" fillId="0" borderId="15" xfId="0" applyNumberFormat="1" applyFont="1" applyFill="1" applyBorder="1" applyAlignment="1">
      <alignment vertical="center"/>
    </xf>
    <xf numFmtId="179" fontId="46" fillId="0" borderId="16" xfId="0" applyNumberFormat="1" applyFont="1" applyFill="1" applyBorder="1" applyAlignment="1">
      <alignment vertical="center"/>
    </xf>
    <xf numFmtId="0" fontId="46" fillId="0" borderId="32" xfId="0" applyFont="1" applyFill="1" applyBorder="1" applyAlignment="1">
      <alignment horizontal="center" vertical="center"/>
    </xf>
    <xf numFmtId="10" fontId="46" fillId="0" borderId="32" xfId="0" applyNumberFormat="1" applyFont="1" applyFill="1" applyBorder="1" applyAlignment="1">
      <alignment horizontal="center" vertical="center"/>
    </xf>
    <xf numFmtId="0" fontId="46" fillId="0" borderId="0" xfId="0" applyFont="1" applyFill="1" applyBorder="1" applyAlignment="1">
      <alignment horizontal="center" vertical="center"/>
    </xf>
    <xf numFmtId="10" fontId="46" fillId="0" borderId="0" xfId="59" applyNumberFormat="1" applyFont="1" applyFill="1" applyBorder="1"/>
    <xf numFmtId="3" fontId="63" fillId="0" borderId="0" xfId="65" applyNumberFormat="1" applyFont="1" applyFill="1"/>
    <xf numFmtId="0" fontId="60" fillId="33" borderId="230" xfId="0" applyFont="1" applyFill="1" applyBorder="1" applyAlignment="1">
      <alignment horizontal="center" vertical="center"/>
    </xf>
    <xf numFmtId="0" fontId="60" fillId="33" borderId="4" xfId="0" applyFont="1" applyFill="1" applyBorder="1" applyAlignment="1">
      <alignment horizontal="center" vertical="center"/>
    </xf>
    <xf numFmtId="0" fontId="102" fillId="33" borderId="4" xfId="0" applyFont="1" applyFill="1" applyBorder="1" applyAlignment="1">
      <alignment vertical="center"/>
    </xf>
    <xf numFmtId="0" fontId="60" fillId="33" borderId="2" xfId="0" applyFont="1" applyFill="1" applyBorder="1" applyAlignment="1">
      <alignment horizontal="center" vertical="center"/>
    </xf>
    <xf numFmtId="0" fontId="102" fillId="33" borderId="2" xfId="0" applyFont="1" applyFill="1" applyBorder="1" applyAlignment="1">
      <alignment vertical="center"/>
    </xf>
    <xf numFmtId="0" fontId="102" fillId="33" borderId="27" xfId="0" applyFont="1" applyFill="1" applyBorder="1" applyAlignment="1">
      <alignment vertical="center"/>
    </xf>
    <xf numFmtId="0" fontId="61" fillId="33" borderId="99" xfId="0" applyFont="1" applyFill="1" applyBorder="1" applyAlignment="1">
      <alignment horizontal="center" vertical="center"/>
    </xf>
    <xf numFmtId="0" fontId="61" fillId="33" borderId="23" xfId="0" applyFont="1" applyFill="1" applyBorder="1" applyAlignment="1">
      <alignment horizontal="center" vertical="center"/>
    </xf>
    <xf numFmtId="0" fontId="61" fillId="33" borderId="100" xfId="0" applyFont="1" applyFill="1" applyBorder="1" applyAlignment="1">
      <alignment horizontal="center" vertical="center"/>
    </xf>
    <xf numFmtId="0" fontId="61" fillId="33" borderId="189" xfId="0" applyFont="1" applyFill="1" applyBorder="1" applyAlignment="1">
      <alignment horizontal="center" vertical="center"/>
    </xf>
    <xf numFmtId="179" fontId="46" fillId="30" borderId="36" xfId="65" applyNumberFormat="1" applyFont="1" applyFill="1" applyBorder="1" applyAlignment="1">
      <alignment horizontal="right" vertical="center"/>
    </xf>
    <xf numFmtId="179" fontId="46" fillId="30" borderId="2" xfId="65" applyNumberFormat="1" applyFont="1" applyFill="1" applyBorder="1" applyAlignment="1">
      <alignment horizontal="right" vertical="center"/>
    </xf>
    <xf numFmtId="179" fontId="46" fillId="30" borderId="98" xfId="65" applyNumberFormat="1" applyFont="1" applyFill="1" applyBorder="1" applyAlignment="1">
      <alignment horizontal="right" vertical="center"/>
    </xf>
    <xf numFmtId="179" fontId="46" fillId="30" borderId="44" xfId="65" applyNumberFormat="1" applyFont="1" applyFill="1" applyBorder="1" applyAlignment="1">
      <alignment horizontal="right" vertical="center"/>
    </xf>
    <xf numFmtId="179" fontId="46" fillId="30" borderId="47" xfId="65" applyNumberFormat="1" applyFont="1" applyFill="1" applyBorder="1" applyAlignment="1">
      <alignment horizontal="right" vertical="center"/>
    </xf>
    <xf numFmtId="179" fontId="46" fillId="30" borderId="33" xfId="65" applyNumberFormat="1" applyFont="1" applyFill="1" applyBorder="1" applyAlignment="1">
      <alignment horizontal="right" vertical="center"/>
    </xf>
    <xf numFmtId="179" fontId="46" fillId="30" borderId="85" xfId="65" applyNumberFormat="1" applyFont="1" applyFill="1" applyBorder="1" applyAlignment="1">
      <alignment horizontal="right" vertical="center"/>
    </xf>
    <xf numFmtId="179" fontId="46" fillId="30" borderId="0" xfId="65" applyNumberFormat="1" applyFont="1" applyFill="1" applyBorder="1" applyAlignment="1">
      <alignment horizontal="right" vertical="center"/>
    </xf>
    <xf numFmtId="179" fontId="46" fillId="30" borderId="231" xfId="65" applyNumberFormat="1" applyFont="1" applyFill="1" applyBorder="1" applyAlignment="1">
      <alignment vertical="center"/>
    </xf>
    <xf numFmtId="179" fontId="46" fillId="30" borderId="232" xfId="65" applyNumberFormat="1" applyFont="1" applyFill="1" applyBorder="1" applyAlignment="1">
      <alignment vertical="center"/>
    </xf>
    <xf numFmtId="179" fontId="46" fillId="30" borderId="141" xfId="65" applyNumberFormat="1" applyFont="1" applyFill="1" applyBorder="1" applyAlignment="1">
      <alignment vertical="center"/>
    </xf>
    <xf numFmtId="179" fontId="46" fillId="30" borderId="102" xfId="65" applyNumberFormat="1" applyFont="1" applyFill="1" applyBorder="1" applyAlignment="1">
      <alignment vertical="center"/>
    </xf>
    <xf numFmtId="179" fontId="46" fillId="30" borderId="103" xfId="65" applyNumberFormat="1" applyFont="1" applyFill="1" applyBorder="1" applyAlignment="1">
      <alignment vertical="center"/>
    </xf>
    <xf numFmtId="179" fontId="46" fillId="30" borderId="104" xfId="65" applyNumberFormat="1" applyFont="1" applyFill="1" applyBorder="1" applyAlignment="1">
      <alignment vertical="center"/>
    </xf>
    <xf numFmtId="179" fontId="46" fillId="30" borderId="233" xfId="65" applyNumberFormat="1" applyFont="1" applyFill="1" applyBorder="1" applyAlignment="1">
      <alignment vertical="center"/>
    </xf>
    <xf numFmtId="179" fontId="46" fillId="30" borderId="80" xfId="65" applyNumberFormat="1" applyFont="1" applyFill="1" applyBorder="1" applyAlignment="1">
      <alignment vertical="center"/>
    </xf>
    <xf numFmtId="179" fontId="46" fillId="30" borderId="81" xfId="65" applyNumberFormat="1" applyFont="1" applyFill="1" applyBorder="1" applyAlignment="1">
      <alignment vertical="center"/>
    </xf>
    <xf numFmtId="179" fontId="46" fillId="30" borderId="115" xfId="65" applyNumberFormat="1" applyFont="1" applyFill="1" applyBorder="1" applyAlignment="1">
      <alignment vertical="center"/>
    </xf>
    <xf numFmtId="179" fontId="46" fillId="30" borderId="33" xfId="65" applyNumberFormat="1" applyFont="1" applyFill="1" applyBorder="1" applyAlignment="1">
      <alignment vertical="center"/>
    </xf>
    <xf numFmtId="179" fontId="46" fillId="30" borderId="85" xfId="65" applyNumberFormat="1" applyFont="1" applyFill="1" applyBorder="1" applyAlignment="1">
      <alignment vertical="center"/>
    </xf>
    <xf numFmtId="179" fontId="46" fillId="30" borderId="83" xfId="65" applyNumberFormat="1" applyFont="1" applyFill="1" applyBorder="1" applyAlignment="1">
      <alignment vertical="center"/>
    </xf>
    <xf numFmtId="179" fontId="46" fillId="30" borderId="234" xfId="65" applyNumberFormat="1" applyFont="1" applyFill="1" applyBorder="1" applyAlignment="1">
      <alignment vertical="center"/>
    </xf>
    <xf numFmtId="179" fontId="46" fillId="30" borderId="235" xfId="65" applyNumberFormat="1" applyFont="1" applyFill="1" applyBorder="1" applyAlignment="1">
      <alignment vertical="center"/>
    </xf>
    <xf numFmtId="179" fontId="46" fillId="30" borderId="179" xfId="65" applyNumberFormat="1" applyFont="1" applyFill="1" applyBorder="1" applyAlignment="1">
      <alignment vertical="center"/>
    </xf>
    <xf numFmtId="3" fontId="40" fillId="0" borderId="0" xfId="65" applyNumberFormat="1" applyFont="1" applyFill="1" applyBorder="1" applyAlignment="1">
      <alignment horizontal="center" vertical="top"/>
    </xf>
    <xf numFmtId="0" fontId="0" fillId="0" borderId="0" xfId="0" applyFill="1"/>
    <xf numFmtId="3" fontId="50" fillId="0" borderId="0" xfId="65" applyNumberFormat="1" applyFont="1" applyFill="1" applyAlignment="1"/>
    <xf numFmtId="3" fontId="44" fillId="0" borderId="0" xfId="65" applyNumberFormat="1" applyFont="1" applyFill="1"/>
    <xf numFmtId="0" fontId="51" fillId="0" borderId="0" xfId="0" applyFont="1" applyFill="1" applyAlignment="1">
      <alignment horizontal="center"/>
    </xf>
    <xf numFmtId="0" fontId="51" fillId="0" borderId="0" xfId="0" applyFont="1" applyFill="1" applyAlignment="1"/>
    <xf numFmtId="3" fontId="44" fillId="0" borderId="0" xfId="65" applyNumberFormat="1" applyFont="1" applyFill="1" applyBorder="1"/>
    <xf numFmtId="3" fontId="44" fillId="0" borderId="35" xfId="65" applyNumberFormat="1" applyFont="1" applyFill="1" applyBorder="1"/>
    <xf numFmtId="0" fontId="41" fillId="0" borderId="35" xfId="0" applyFont="1" applyFill="1" applyBorder="1" applyAlignment="1">
      <alignment horizontal="right" vertical="center"/>
    </xf>
    <xf numFmtId="3" fontId="44" fillId="0" borderId="89" xfId="65" applyNumberFormat="1" applyFont="1" applyFill="1" applyBorder="1" applyAlignment="1">
      <alignment vertical="center"/>
    </xf>
    <xf numFmtId="3" fontId="44" fillId="0" borderId="0" xfId="65" applyNumberFormat="1" applyFont="1" applyFill="1" applyAlignment="1">
      <alignment vertical="center"/>
    </xf>
    <xf numFmtId="3" fontId="44" fillId="0" borderId="0" xfId="65" applyNumberFormat="1" applyFont="1" applyFill="1" applyBorder="1" applyAlignment="1">
      <alignment vertical="center"/>
    </xf>
    <xf numFmtId="179" fontId="47" fillId="0" borderId="15" xfId="0" applyNumberFormat="1" applyFont="1" applyFill="1" applyBorder="1" applyAlignment="1" applyProtection="1">
      <alignment horizontal="right" vertical="center"/>
      <protection locked="0"/>
    </xf>
    <xf numFmtId="179" fontId="47" fillId="0" borderId="88" xfId="65" applyNumberFormat="1" applyFont="1" applyFill="1" applyBorder="1" applyAlignment="1">
      <alignment horizontal="right" vertical="center"/>
    </xf>
    <xf numFmtId="0" fontId="44" fillId="0" borderId="237" xfId="0" applyFont="1" applyFill="1" applyBorder="1" applyAlignment="1">
      <alignment horizontal="center" vertical="center"/>
    </xf>
    <xf numFmtId="179" fontId="44" fillId="0" borderId="238" xfId="0" applyNumberFormat="1" applyFont="1" applyFill="1" applyBorder="1" applyAlignment="1" applyProtection="1">
      <alignment horizontal="right" vertical="center"/>
      <protection locked="0"/>
    </xf>
    <xf numFmtId="179" fontId="44" fillId="0" borderId="239" xfId="0" applyNumberFormat="1" applyFont="1" applyFill="1" applyBorder="1" applyAlignment="1" applyProtection="1">
      <alignment horizontal="right" vertical="center"/>
      <protection locked="0"/>
    </xf>
    <xf numFmtId="179" fontId="44" fillId="0" borderId="240" xfId="65" applyNumberFormat="1" applyFont="1" applyFill="1" applyBorder="1" applyAlignment="1">
      <alignment horizontal="right" vertical="center"/>
    </xf>
    <xf numFmtId="0" fontId="44" fillId="0" borderId="241" xfId="0" applyFont="1" applyFill="1" applyBorder="1" applyAlignment="1">
      <alignment horizontal="center" vertical="center"/>
    </xf>
    <xf numFmtId="179" fontId="44" fillId="0" borderId="242" xfId="0" applyNumberFormat="1" applyFont="1" applyFill="1" applyBorder="1" applyAlignment="1" applyProtection="1">
      <alignment horizontal="right" vertical="center"/>
      <protection locked="0"/>
    </xf>
    <xf numFmtId="179" fontId="44" fillId="0" borderId="243" xfId="0" applyNumberFormat="1" applyFont="1" applyFill="1" applyBorder="1" applyAlignment="1" applyProtection="1">
      <alignment horizontal="right" vertical="center"/>
      <protection locked="0"/>
    </xf>
    <xf numFmtId="179" fontId="44" fillId="0" borderId="244" xfId="65" applyNumberFormat="1" applyFont="1" applyFill="1" applyBorder="1" applyAlignment="1">
      <alignment horizontal="right" vertical="center"/>
    </xf>
    <xf numFmtId="0" fontId="44" fillId="0" borderId="33" xfId="0" applyFont="1" applyFill="1" applyBorder="1" applyAlignment="1">
      <alignment horizontal="center" vertical="center"/>
    </xf>
    <xf numFmtId="179" fontId="44" fillId="0" borderId="36" xfId="0" applyNumberFormat="1" applyFont="1" applyFill="1" applyBorder="1" applyAlignment="1" applyProtection="1">
      <alignment horizontal="right" vertical="center"/>
      <protection locked="0"/>
    </xf>
    <xf numFmtId="179" fontId="44" fillId="0" borderId="245" xfId="0" applyNumberFormat="1" applyFont="1" applyFill="1" applyBorder="1" applyAlignment="1" applyProtection="1">
      <alignment horizontal="right" vertical="center"/>
      <protection locked="0"/>
    </xf>
    <xf numFmtId="179" fontId="44" fillId="0" borderId="246" xfId="0" applyNumberFormat="1" applyFont="1" applyFill="1" applyBorder="1" applyAlignment="1" applyProtection="1">
      <alignment horizontal="right" vertical="center"/>
      <protection locked="0"/>
    </xf>
    <xf numFmtId="179" fontId="44" fillId="0" borderId="247" xfId="65" applyNumberFormat="1" applyFont="1" applyFill="1" applyBorder="1" applyAlignment="1">
      <alignment horizontal="right" vertical="center"/>
    </xf>
    <xf numFmtId="179" fontId="47" fillId="0" borderId="34" xfId="0" applyNumberFormat="1" applyFont="1" applyFill="1" applyBorder="1" applyAlignment="1">
      <alignment horizontal="right" vertical="center"/>
    </xf>
    <xf numFmtId="179" fontId="47" fillId="0" borderId="105" xfId="0" applyNumberFormat="1" applyFont="1" applyFill="1" applyBorder="1" applyAlignment="1">
      <alignment horizontal="right" vertical="center"/>
    </xf>
    <xf numFmtId="179" fontId="47" fillId="0" borderId="35" xfId="0" applyNumberFormat="1" applyFont="1" applyFill="1" applyBorder="1" applyAlignment="1">
      <alignment horizontal="right" vertical="center"/>
    </xf>
    <xf numFmtId="179" fontId="47" fillId="0" borderId="186" xfId="65" applyNumberFormat="1" applyFont="1" applyFill="1" applyBorder="1" applyAlignment="1">
      <alignment horizontal="right" vertical="center"/>
    </xf>
    <xf numFmtId="179" fontId="47" fillId="0" borderId="198" xfId="0" applyNumberFormat="1" applyFont="1" applyFill="1" applyBorder="1" applyAlignment="1">
      <alignment horizontal="right" vertical="center"/>
    </xf>
    <xf numFmtId="3" fontId="44" fillId="0" borderId="0" xfId="65" applyNumberFormat="1" applyFont="1" applyFill="1" applyBorder="1" applyAlignment="1">
      <alignment horizontal="center" vertical="center"/>
    </xf>
    <xf numFmtId="3" fontId="44" fillId="0" borderId="0" xfId="65" applyNumberFormat="1" applyFont="1" applyFill="1" applyBorder="1" applyAlignment="1">
      <alignment horizontal="left" vertical="center"/>
    </xf>
    <xf numFmtId="3" fontId="32" fillId="0" borderId="0" xfId="65" applyNumberFormat="1" applyFont="1" applyFill="1"/>
    <xf numFmtId="3" fontId="33" fillId="0" borderId="0" xfId="65" applyNumberFormat="1" applyFont="1" applyFill="1" applyBorder="1" applyAlignment="1">
      <alignment horizontal="center" vertical="top"/>
    </xf>
    <xf numFmtId="3" fontId="33" fillId="0" borderId="0" xfId="65" applyNumberFormat="1" applyFont="1" applyFill="1"/>
    <xf numFmtId="180" fontId="44" fillId="0" borderId="117" xfId="0" applyNumberFormat="1" applyFont="1" applyFill="1" applyBorder="1" applyAlignment="1" applyProtection="1">
      <alignment vertical="center" shrinkToFit="1"/>
      <protection locked="0"/>
    </xf>
    <xf numFmtId="180" fontId="44" fillId="0" borderId="187" xfId="0" applyNumberFormat="1" applyFont="1" applyFill="1" applyBorder="1" applyAlignment="1" applyProtection="1">
      <alignment vertical="center" shrinkToFit="1"/>
      <protection locked="0"/>
    </xf>
    <xf numFmtId="0" fontId="42" fillId="33" borderId="230" xfId="0" applyFont="1" applyFill="1" applyBorder="1" applyAlignment="1">
      <alignment vertical="center"/>
    </xf>
    <xf numFmtId="0" fontId="42" fillId="33" borderId="4" xfId="0" applyFont="1" applyFill="1" applyBorder="1" applyAlignment="1">
      <alignment horizontal="center" vertical="center"/>
    </xf>
    <xf numFmtId="0" fontId="42" fillId="33" borderId="4" xfId="0" applyFont="1" applyFill="1" applyBorder="1" applyAlignment="1">
      <alignment vertical="center"/>
    </xf>
    <xf numFmtId="0" fontId="42" fillId="33" borderId="50" xfId="0" applyFont="1" applyFill="1" applyBorder="1" applyAlignment="1">
      <alignment vertical="center"/>
    </xf>
    <xf numFmtId="0" fontId="42" fillId="33" borderId="27" xfId="0" applyFont="1" applyFill="1" applyBorder="1" applyAlignment="1">
      <alignment vertical="center"/>
    </xf>
    <xf numFmtId="0" fontId="53" fillId="33" borderId="99" xfId="0" applyFont="1" applyFill="1" applyBorder="1" applyAlignment="1">
      <alignment horizontal="center" vertical="center"/>
    </xf>
    <xf numFmtId="0" fontId="53" fillId="33" borderId="100" xfId="0" applyFont="1" applyFill="1" applyBorder="1" applyAlignment="1">
      <alignment horizontal="center" vertical="center"/>
    </xf>
    <xf numFmtId="0" fontId="53" fillId="33" borderId="107" xfId="0" applyFont="1" applyFill="1" applyBorder="1" applyAlignment="1">
      <alignment horizontal="center" vertical="center"/>
    </xf>
    <xf numFmtId="179" fontId="47" fillId="30" borderId="236" xfId="0" applyNumberFormat="1" applyFont="1" applyFill="1" applyBorder="1" applyAlignment="1" applyProtection="1">
      <alignment horizontal="right" vertical="center"/>
      <protection locked="0"/>
    </xf>
    <xf numFmtId="179" fontId="47" fillId="30" borderId="15" xfId="0" applyNumberFormat="1" applyFont="1" applyFill="1" applyBorder="1" applyAlignment="1" applyProtection="1">
      <alignment horizontal="right" vertical="center"/>
      <protection locked="0"/>
    </xf>
    <xf numFmtId="179" fontId="44" fillId="30" borderId="239" xfId="0" applyNumberFormat="1" applyFont="1" applyFill="1" applyBorder="1" applyAlignment="1" applyProtection="1">
      <alignment horizontal="right" vertical="center"/>
      <protection locked="0"/>
    </xf>
    <xf numFmtId="179" fontId="44" fillId="30" borderId="248" xfId="0" applyNumberFormat="1" applyFont="1" applyFill="1" applyBorder="1" applyAlignment="1" applyProtection="1">
      <alignment horizontal="right" vertical="center"/>
      <protection locked="0"/>
    </xf>
    <xf numFmtId="179" fontId="44" fillId="30" borderId="243" xfId="0" applyNumberFormat="1" applyFont="1" applyFill="1" applyBorder="1" applyAlignment="1" applyProtection="1">
      <alignment horizontal="right" vertical="center"/>
      <protection locked="0"/>
    </xf>
    <xf numFmtId="179" fontId="44" fillId="30" borderId="249" xfId="0" applyNumberFormat="1" applyFont="1" applyFill="1" applyBorder="1" applyAlignment="1" applyProtection="1">
      <alignment horizontal="right" vertical="center"/>
      <protection locked="0"/>
    </xf>
    <xf numFmtId="179" fontId="44" fillId="30" borderId="246" xfId="0" applyNumberFormat="1" applyFont="1" applyFill="1" applyBorder="1" applyAlignment="1" applyProtection="1">
      <alignment horizontal="right" vertical="center"/>
      <protection locked="0"/>
    </xf>
    <xf numFmtId="179" fontId="44" fillId="30" borderId="250" xfId="0" applyNumberFormat="1" applyFont="1" applyFill="1" applyBorder="1" applyAlignment="1" applyProtection="1">
      <alignment horizontal="right" vertical="center"/>
      <protection locked="0"/>
    </xf>
    <xf numFmtId="0" fontId="31" fillId="0" borderId="0" xfId="0" applyFont="1" applyFill="1" applyAlignment="1">
      <alignment horizontal="center" vertical="center"/>
    </xf>
    <xf numFmtId="0" fontId="0" fillId="0" borderId="0" xfId="0" applyFill="1" applyAlignment="1">
      <alignment horizontal="center" vertical="center"/>
    </xf>
    <xf numFmtId="0" fontId="41" fillId="0" borderId="0" xfId="0" applyFont="1" applyFill="1" applyAlignment="1">
      <alignment horizontal="right" vertical="center"/>
    </xf>
    <xf numFmtId="0" fontId="40" fillId="0" borderId="0" xfId="0" applyFont="1" applyFill="1" applyBorder="1" applyAlignment="1"/>
    <xf numFmtId="0" fontId="43" fillId="0" borderId="0" xfId="0" applyFont="1" applyFill="1" applyBorder="1" applyAlignment="1">
      <alignment horizontal="center" vertical="center"/>
    </xf>
    <xf numFmtId="0" fontId="49" fillId="0" borderId="0" xfId="0" applyFont="1" applyFill="1"/>
    <xf numFmtId="0" fontId="43" fillId="0" borderId="251" xfId="0" applyFont="1" applyFill="1" applyBorder="1" applyAlignment="1">
      <alignment horizontal="center" vertical="center"/>
    </xf>
    <xf numFmtId="0" fontId="43" fillId="0" borderId="229" xfId="0" applyFont="1" applyFill="1" applyBorder="1" applyAlignment="1">
      <alignment horizontal="center" vertical="center"/>
    </xf>
    <xf numFmtId="0" fontId="43" fillId="0" borderId="32" xfId="0" applyFont="1" applyFill="1" applyBorder="1" applyAlignment="1">
      <alignment horizontal="center" vertical="center"/>
    </xf>
    <xf numFmtId="0" fontId="49" fillId="0" borderId="25" xfId="0" applyFont="1" applyFill="1" applyBorder="1" applyAlignment="1">
      <alignment horizontal="center" vertical="center"/>
    </xf>
    <xf numFmtId="0" fontId="44" fillId="0" borderId="50" xfId="0" applyFont="1" applyFill="1" applyBorder="1" applyAlignment="1">
      <alignment vertical="center"/>
    </xf>
    <xf numFmtId="0" fontId="69" fillId="0" borderId="17" xfId="0" applyFont="1" applyFill="1" applyBorder="1" applyAlignment="1">
      <alignment vertical="center"/>
    </xf>
    <xf numFmtId="0" fontId="49" fillId="0" borderId="0" xfId="0" applyFont="1" applyFill="1" applyAlignment="1">
      <alignment vertical="center"/>
    </xf>
    <xf numFmtId="0" fontId="49" fillId="0" borderId="177" xfId="0" applyFont="1" applyFill="1" applyBorder="1" applyAlignment="1">
      <alignment vertical="center"/>
    </xf>
    <xf numFmtId="0" fontId="49" fillId="0" borderId="49" xfId="0" applyFont="1" applyFill="1" applyBorder="1" applyAlignment="1">
      <alignment horizontal="center" vertical="center"/>
    </xf>
    <xf numFmtId="0" fontId="49" fillId="0" borderId="43" xfId="0" applyFont="1" applyFill="1" applyBorder="1" applyAlignment="1">
      <alignment vertical="center"/>
    </xf>
    <xf numFmtId="0" fontId="44" fillId="0" borderId="49" xfId="0" applyFont="1" applyFill="1" applyBorder="1" applyAlignment="1">
      <alignment vertical="center"/>
    </xf>
    <xf numFmtId="0" fontId="49" fillId="0" borderId="0" xfId="0" applyFont="1" applyFill="1" applyBorder="1" applyAlignment="1">
      <alignment horizontal="center" vertical="center"/>
    </xf>
    <xf numFmtId="0" fontId="44" fillId="0" borderId="47" xfId="0" applyFont="1" applyFill="1" applyBorder="1" applyAlignment="1">
      <alignment vertical="center"/>
    </xf>
    <xf numFmtId="0" fontId="49" fillId="0" borderId="0" xfId="0" applyFont="1" applyFill="1" applyBorder="1" applyAlignment="1">
      <alignment vertical="center"/>
    </xf>
    <xf numFmtId="0" fontId="69" fillId="0" borderId="20" xfId="0" applyFont="1" applyFill="1" applyBorder="1" applyAlignment="1">
      <alignment vertical="center"/>
    </xf>
    <xf numFmtId="0" fontId="49" fillId="0" borderId="26" xfId="0" applyFont="1" applyFill="1" applyBorder="1" applyAlignment="1">
      <alignment horizontal="center" vertical="center"/>
    </xf>
    <xf numFmtId="0" fontId="49" fillId="0" borderId="27" xfId="0" applyFont="1" applyFill="1" applyBorder="1" applyAlignment="1">
      <alignment vertical="center"/>
    </xf>
    <xf numFmtId="0" fontId="40" fillId="0" borderId="89" xfId="0" applyFont="1" applyFill="1" applyBorder="1"/>
    <xf numFmtId="0" fontId="40" fillId="0" borderId="0" xfId="0" applyFont="1" applyFill="1" applyBorder="1" applyAlignment="1">
      <alignment vertical="center"/>
    </xf>
    <xf numFmtId="0" fontId="0" fillId="0" borderId="0" xfId="0" applyFill="1" applyAlignment="1">
      <alignment vertical="top"/>
    </xf>
    <xf numFmtId="0" fontId="49" fillId="0" borderId="0" xfId="0" applyFont="1" applyFill="1" applyAlignment="1">
      <alignment vertical="top"/>
    </xf>
    <xf numFmtId="0" fontId="49" fillId="0" borderId="0" xfId="0" applyFont="1" applyFill="1" applyAlignment="1">
      <alignment vertical="top" wrapText="1"/>
    </xf>
    <xf numFmtId="3" fontId="48" fillId="0" borderId="0" xfId="65" applyNumberFormat="1" applyFont="1" applyFill="1" applyBorder="1" applyAlignment="1">
      <alignment horizontal="center" vertical="center"/>
    </xf>
    <xf numFmtId="0" fontId="48" fillId="0" borderId="0" xfId="0" applyFont="1" applyFill="1" applyAlignment="1"/>
    <xf numFmtId="0" fontId="44" fillId="0" borderId="0" xfId="0" applyFont="1" applyFill="1" applyBorder="1" applyAlignment="1" applyProtection="1">
      <alignment vertical="center" shrinkToFit="1"/>
      <protection locked="0"/>
    </xf>
    <xf numFmtId="0" fontId="32" fillId="0" borderId="0" xfId="0" applyFont="1" applyFill="1" applyAlignment="1"/>
    <xf numFmtId="0" fontId="42" fillId="33" borderId="185" xfId="0" applyFont="1" applyFill="1" applyBorder="1" applyAlignment="1">
      <alignment horizontal="center" vertical="center"/>
    </xf>
    <xf numFmtId="38" fontId="44" fillId="30" borderId="88" xfId="65" applyFont="1" applyFill="1" applyBorder="1" applyAlignment="1" applyProtection="1">
      <alignment vertical="center"/>
      <protection locked="0"/>
    </xf>
    <xf numFmtId="0" fontId="39" fillId="0" borderId="0" xfId="0" applyFont="1" applyFill="1" applyAlignment="1">
      <alignment horizontal="centerContinuous" vertical="center"/>
    </xf>
    <xf numFmtId="0" fontId="46" fillId="0" borderId="33" xfId="0" applyFont="1" applyFill="1" applyBorder="1" applyAlignment="1">
      <alignment vertical="center"/>
    </xf>
    <xf numFmtId="49" fontId="32" fillId="0" borderId="25" xfId="0" applyNumberFormat="1" applyFont="1" applyFill="1" applyBorder="1" applyAlignment="1">
      <alignment vertical="center"/>
    </xf>
    <xf numFmtId="49" fontId="32" fillId="0" borderId="85" xfId="0" applyNumberFormat="1" applyFont="1" applyFill="1" applyBorder="1" applyAlignment="1">
      <alignment vertical="center"/>
    </xf>
    <xf numFmtId="49" fontId="32" fillId="0" borderId="50" xfId="0" applyNumberFormat="1" applyFont="1" applyFill="1" applyBorder="1" applyAlignment="1">
      <alignment vertical="center" wrapText="1"/>
    </xf>
    <xf numFmtId="38" fontId="44" fillId="0" borderId="21" xfId="65" applyFont="1" applyFill="1" applyBorder="1" applyAlignment="1">
      <alignment vertical="center"/>
    </xf>
    <xf numFmtId="0" fontId="40" fillId="0" borderId="0" xfId="0" applyFont="1" applyFill="1" applyAlignment="1">
      <alignment vertical="center"/>
    </xf>
    <xf numFmtId="49" fontId="32" fillId="0" borderId="2" xfId="0" applyNumberFormat="1" applyFont="1" applyFill="1" applyBorder="1" applyAlignment="1">
      <alignment vertical="center"/>
    </xf>
    <xf numFmtId="49" fontId="32" fillId="0" borderId="2" xfId="0" applyNumberFormat="1" applyFont="1" applyFill="1" applyBorder="1" applyAlignment="1">
      <alignment vertical="center" wrapText="1"/>
    </xf>
    <xf numFmtId="0" fontId="32" fillId="0" borderId="2" xfId="0" applyFont="1" applyFill="1" applyBorder="1" applyAlignment="1">
      <alignment vertical="center"/>
    </xf>
    <xf numFmtId="49" fontId="32" fillId="0" borderId="25" xfId="0" applyNumberFormat="1" applyFont="1" applyFill="1" applyBorder="1" applyAlignment="1">
      <alignment horizontal="center" vertical="center"/>
    </xf>
    <xf numFmtId="0" fontId="46" fillId="0" borderId="45" xfId="0" applyFont="1" applyFill="1" applyBorder="1" applyAlignment="1">
      <alignment horizontal="right" vertical="center"/>
    </xf>
    <xf numFmtId="38" fontId="44" fillId="0" borderId="85" xfId="65" applyFont="1" applyFill="1" applyBorder="1" applyAlignment="1" applyProtection="1">
      <alignment vertical="center"/>
      <protection locked="0"/>
    </xf>
    <xf numFmtId="38" fontId="44" fillId="0" borderId="253" xfId="65" applyFont="1" applyFill="1" applyBorder="1" applyAlignment="1">
      <alignment vertical="center"/>
    </xf>
    <xf numFmtId="0" fontId="46" fillId="0" borderId="2" xfId="0" applyFont="1" applyFill="1" applyBorder="1" applyAlignment="1">
      <alignment horizontal="right" vertical="center"/>
    </xf>
    <xf numFmtId="38" fontId="44" fillId="0" borderId="3" xfId="65" applyFont="1" applyFill="1" applyBorder="1" applyAlignment="1" applyProtection="1">
      <alignment vertical="center"/>
      <protection locked="0"/>
    </xf>
    <xf numFmtId="38" fontId="44" fillId="0" borderId="26" xfId="65" applyFont="1" applyFill="1" applyBorder="1" applyAlignment="1" applyProtection="1">
      <alignment vertical="center"/>
      <protection locked="0"/>
    </xf>
    <xf numFmtId="0" fontId="44" fillId="0" borderId="35" xfId="0" applyFont="1" applyFill="1" applyBorder="1" applyAlignment="1">
      <alignment horizontal="right" vertical="center"/>
    </xf>
    <xf numFmtId="38" fontId="44" fillId="0" borderId="3" xfId="65" applyFont="1" applyFill="1" applyBorder="1" applyAlignment="1">
      <alignment vertical="center"/>
    </xf>
    <xf numFmtId="0" fontId="69" fillId="0" borderId="190" xfId="0" applyFont="1" applyFill="1" applyBorder="1" applyAlignment="1">
      <alignment horizontal="right" vertical="center"/>
    </xf>
    <xf numFmtId="10" fontId="69" fillId="0" borderId="15" xfId="0" applyNumberFormat="1" applyFont="1" applyFill="1" applyBorder="1" applyAlignment="1">
      <alignment vertical="center"/>
    </xf>
    <xf numFmtId="10" fontId="69" fillId="0" borderId="185" xfId="0" applyNumberFormat="1" applyFont="1" applyFill="1" applyBorder="1" applyAlignment="1">
      <alignment vertical="center"/>
    </xf>
    <xf numFmtId="0" fontId="42" fillId="33" borderId="15" xfId="0" applyFont="1" applyFill="1" applyBorder="1" applyAlignment="1">
      <alignment horizontal="center" vertical="center"/>
    </xf>
    <xf numFmtId="38" fontId="44" fillId="30" borderId="18" xfId="65" applyFont="1" applyFill="1" applyBorder="1" applyAlignment="1" applyProtection="1">
      <alignment vertical="center"/>
      <protection locked="0"/>
    </xf>
    <xf numFmtId="38" fontId="44" fillId="30" borderId="49" xfId="65" applyFont="1" applyFill="1" applyBorder="1" applyAlignment="1" applyProtection="1">
      <alignment vertical="center"/>
      <protection locked="0"/>
    </xf>
    <xf numFmtId="0" fontId="46" fillId="0" borderId="17" xfId="0" applyFont="1" applyFill="1" applyBorder="1" applyAlignment="1">
      <alignment horizontal="center" vertical="center"/>
    </xf>
    <xf numFmtId="0" fontId="46" fillId="0" borderId="27" xfId="0" applyFont="1" applyFill="1" applyBorder="1" applyAlignment="1">
      <alignment horizontal="center" vertical="center"/>
    </xf>
    <xf numFmtId="0" fontId="46" fillId="0" borderId="182" xfId="0" applyFont="1" applyFill="1" applyBorder="1" applyAlignment="1">
      <alignment horizontal="center" vertical="center"/>
    </xf>
    <xf numFmtId="0" fontId="46" fillId="0" borderId="43" xfId="0" applyFont="1" applyFill="1" applyBorder="1" applyAlignment="1">
      <alignment horizontal="center" vertical="center"/>
    </xf>
    <xf numFmtId="0" fontId="0" fillId="0" borderId="73" xfId="0" applyFill="1" applyBorder="1" applyAlignment="1">
      <alignment horizontal="left" vertical="center"/>
    </xf>
    <xf numFmtId="0" fontId="0" fillId="0" borderId="254" xfId="0" applyBorder="1"/>
    <xf numFmtId="0" fontId="0" fillId="0" borderId="51" xfId="0" applyBorder="1"/>
    <xf numFmtId="0" fontId="0" fillId="0" borderId="70" xfId="0" applyBorder="1"/>
    <xf numFmtId="0" fontId="0" fillId="0" borderId="254" xfId="0" applyFill="1" applyBorder="1" applyAlignment="1">
      <alignment horizontal="left" vertical="center"/>
    </xf>
    <xf numFmtId="0" fontId="0" fillId="0" borderId="255" xfId="0" applyBorder="1"/>
    <xf numFmtId="0" fontId="0" fillId="30" borderId="73" xfId="0" applyFill="1" applyBorder="1"/>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38" fontId="12" fillId="0" borderId="118" xfId="65" applyFill="1" applyBorder="1" applyAlignment="1">
      <alignment horizontal="center" vertical="center" wrapText="1"/>
    </xf>
    <xf numFmtId="38" fontId="12" fillId="0" borderId="119" xfId="65" applyFill="1" applyBorder="1" applyAlignment="1">
      <alignment horizontal="center" vertical="center" wrapText="1"/>
    </xf>
    <xf numFmtId="38" fontId="12" fillId="0" borderId="120" xfId="65" applyFill="1" applyBorder="1" applyAlignment="1">
      <alignment horizontal="center" vertical="center" wrapText="1"/>
    </xf>
    <xf numFmtId="38" fontId="12" fillId="0" borderId="118" xfId="65" applyFont="1" applyFill="1" applyBorder="1" applyAlignment="1">
      <alignment horizontal="center" vertical="center" wrapText="1"/>
    </xf>
    <xf numFmtId="38" fontId="12" fillId="0" borderId="119" xfId="65" applyFont="1" applyFill="1" applyBorder="1" applyAlignment="1">
      <alignment horizontal="center" vertical="center" wrapText="1"/>
    </xf>
    <xf numFmtId="38" fontId="43" fillId="22" borderId="120" xfId="65" applyFont="1" applyFill="1" applyBorder="1" applyAlignment="1">
      <alignment horizontal="center" vertical="center" wrapText="1"/>
    </xf>
    <xf numFmtId="0" fontId="0" fillId="0" borderId="46" xfId="0" applyFont="1" applyBorder="1" applyAlignment="1">
      <alignment vertical="center"/>
    </xf>
    <xf numFmtId="0" fontId="104" fillId="0" borderId="57" xfId="0" applyFont="1" applyFill="1" applyBorder="1" applyAlignment="1">
      <alignment horizontal="center" vertical="center"/>
    </xf>
    <xf numFmtId="0" fontId="104" fillId="0" borderId="38" xfId="0" applyFont="1" applyBorder="1" applyAlignment="1">
      <alignment horizontal="center" vertical="center"/>
    </xf>
    <xf numFmtId="0" fontId="0" fillId="0" borderId="53" xfId="0" applyFont="1" applyFill="1" applyBorder="1" applyAlignment="1">
      <alignment horizontal="center" vertical="center"/>
    </xf>
    <xf numFmtId="0" fontId="33" fillId="0" borderId="0" xfId="0" applyFont="1" applyFill="1" applyAlignment="1">
      <alignment vertical="top"/>
    </xf>
    <xf numFmtId="3" fontId="33" fillId="0" borderId="0" xfId="65" applyNumberFormat="1" applyFont="1" applyFill="1" applyBorder="1" applyAlignment="1">
      <alignment vertical="top"/>
    </xf>
    <xf numFmtId="0" fontId="44" fillId="0" borderId="2" xfId="0" applyFont="1" applyFill="1" applyBorder="1" applyAlignment="1">
      <alignment vertical="center"/>
    </xf>
    <xf numFmtId="0" fontId="33" fillId="0" borderId="0" xfId="0" applyFont="1" applyFill="1" applyAlignment="1">
      <alignment vertical="top" wrapText="1"/>
    </xf>
    <xf numFmtId="180" fontId="44" fillId="0" borderId="32" xfId="0" applyNumberFormat="1" applyFont="1" applyFill="1" applyBorder="1" applyAlignment="1" applyProtection="1">
      <alignment vertical="center" shrinkToFit="1"/>
      <protection locked="0"/>
    </xf>
    <xf numFmtId="180" fontId="44" fillId="0" borderId="35" xfId="0" applyNumberFormat="1" applyFont="1" applyFill="1" applyBorder="1" applyAlignment="1" applyProtection="1">
      <alignment vertical="center" shrinkToFit="1"/>
      <protection locked="0"/>
    </xf>
    <xf numFmtId="0" fontId="28" fillId="0" borderId="0" xfId="0" applyFont="1" applyFill="1" applyAlignment="1">
      <alignment vertical="top"/>
    </xf>
    <xf numFmtId="0" fontId="42" fillId="33" borderId="50" xfId="0" applyFont="1" applyFill="1" applyBorder="1" applyAlignment="1">
      <alignment horizontal="center" vertical="center"/>
    </xf>
    <xf numFmtId="0" fontId="44" fillId="0" borderId="2" xfId="0" applyFont="1" applyFill="1" applyBorder="1" applyAlignment="1">
      <alignment horizontal="left" vertical="center"/>
    </xf>
    <xf numFmtId="0" fontId="44" fillId="0" borderId="109" xfId="0" applyFont="1" applyFill="1" applyBorder="1" applyAlignment="1">
      <alignment horizontal="left" vertical="center"/>
    </xf>
    <xf numFmtId="0" fontId="46" fillId="0" borderId="26" xfId="0" applyFont="1" applyFill="1" applyBorder="1" applyAlignment="1">
      <alignment horizontal="left" vertical="center"/>
    </xf>
    <xf numFmtId="3" fontId="46" fillId="0" borderId="100" xfId="65" applyNumberFormat="1" applyFont="1" applyFill="1" applyBorder="1" applyAlignment="1">
      <alignment vertical="center"/>
    </xf>
    <xf numFmtId="3" fontId="46" fillId="0" borderId="4" xfId="65" applyNumberFormat="1" applyFont="1" applyFill="1" applyBorder="1" applyAlignment="1">
      <alignment vertical="center"/>
    </xf>
    <xf numFmtId="3" fontId="46" fillId="0" borderId="26" xfId="65" applyNumberFormat="1" applyFont="1" applyFill="1" applyBorder="1" applyAlignment="1">
      <alignment vertical="center"/>
    </xf>
    <xf numFmtId="3" fontId="46" fillId="0" borderId="31" xfId="65" applyNumberFormat="1" applyFont="1" applyFill="1" applyBorder="1" applyAlignment="1">
      <alignment vertical="center"/>
    </xf>
    <xf numFmtId="3" fontId="46" fillId="0" borderId="98" xfId="65" applyNumberFormat="1" applyFont="1" applyFill="1" applyBorder="1" applyAlignment="1">
      <alignment vertical="center"/>
    </xf>
    <xf numFmtId="3" fontId="46" fillId="0" borderId="47" xfId="65" applyNumberFormat="1" applyFont="1" applyFill="1" applyBorder="1" applyAlignment="1">
      <alignment vertical="center"/>
    </xf>
    <xf numFmtId="3" fontId="40" fillId="0" borderId="0" xfId="65" applyNumberFormat="1" applyFont="1" applyFill="1" applyBorder="1" applyAlignment="1">
      <alignment horizontal="left" vertical="top"/>
    </xf>
    <xf numFmtId="0" fontId="50" fillId="0" borderId="0" xfId="0" applyFont="1" applyFill="1" applyAlignment="1"/>
    <xf numFmtId="3" fontId="46" fillId="0" borderId="49" xfId="65" applyNumberFormat="1" applyFont="1" applyFill="1" applyBorder="1" applyAlignment="1">
      <alignment vertical="center"/>
    </xf>
    <xf numFmtId="3" fontId="46" fillId="0" borderId="25" xfId="65" applyNumberFormat="1" applyFont="1" applyFill="1" applyBorder="1" applyAlignment="1">
      <alignment vertical="center"/>
    </xf>
    <xf numFmtId="0" fontId="54" fillId="0" borderId="0" xfId="0" applyFont="1" applyFill="1" applyBorder="1" applyAlignment="1">
      <alignment vertical="center"/>
    </xf>
    <xf numFmtId="0" fontId="66" fillId="33" borderId="199" xfId="0" applyFont="1" applyFill="1" applyBorder="1" applyAlignment="1">
      <alignment horizontal="center" vertical="center"/>
    </xf>
    <xf numFmtId="0" fontId="66" fillId="33" borderId="1" xfId="0" applyFont="1" applyFill="1" applyBorder="1" applyAlignment="1">
      <alignment horizontal="center" vertical="center"/>
    </xf>
    <xf numFmtId="0" fontId="66" fillId="33" borderId="190" xfId="0" applyFont="1" applyFill="1" applyBorder="1" applyAlignment="1">
      <alignment horizontal="center" vertical="center"/>
    </xf>
    <xf numFmtId="0" fontId="40" fillId="0" borderId="0" xfId="0" applyFont="1" applyFill="1" applyBorder="1"/>
    <xf numFmtId="0" fontId="46" fillId="30" borderId="26" xfId="0" applyFont="1" applyFill="1" applyBorder="1"/>
    <xf numFmtId="0" fontId="46" fillId="30" borderId="2" xfId="0" applyFont="1" applyFill="1" applyBorder="1"/>
    <xf numFmtId="0" fontId="46" fillId="30" borderId="107" xfId="0" applyFont="1" applyFill="1" applyBorder="1"/>
    <xf numFmtId="0" fontId="46" fillId="30" borderId="100" xfId="0" applyFont="1" applyFill="1" applyBorder="1"/>
    <xf numFmtId="0" fontId="44" fillId="0" borderId="236" xfId="0" applyFont="1" applyFill="1" applyBorder="1" applyAlignment="1">
      <alignment horizontal="center" vertical="center"/>
    </xf>
    <xf numFmtId="0" fontId="54" fillId="0" borderId="0" xfId="0" applyFont="1" applyFill="1" applyAlignment="1">
      <alignment vertical="center"/>
    </xf>
    <xf numFmtId="0" fontId="28" fillId="0" borderId="0" xfId="0" applyFont="1" applyFill="1" applyAlignment="1">
      <alignment horizontal="left" vertical="center"/>
    </xf>
    <xf numFmtId="49" fontId="28" fillId="0" borderId="0" xfId="0" applyNumberFormat="1" applyFont="1" applyFill="1" applyAlignment="1">
      <alignment horizontal="left" vertical="center"/>
    </xf>
    <xf numFmtId="0" fontId="40" fillId="0" borderId="89" xfId="0" applyFont="1" applyFill="1" applyBorder="1" applyAlignment="1">
      <alignment vertical="center"/>
    </xf>
    <xf numFmtId="49" fontId="32" fillId="0" borderId="50" xfId="0" applyNumberFormat="1" applyFont="1" applyFill="1" applyBorder="1" applyAlignment="1">
      <alignment vertical="center"/>
    </xf>
    <xf numFmtId="49" fontId="32" fillId="0" borderId="25" xfId="0" applyNumberFormat="1" applyFont="1" applyFill="1" applyBorder="1" applyAlignment="1">
      <alignment horizontal="distributed" vertical="center"/>
    </xf>
    <xf numFmtId="49" fontId="32" fillId="0" borderId="85" xfId="0" applyNumberFormat="1" applyFont="1" applyFill="1" applyBorder="1" applyAlignment="1">
      <alignment horizontal="distributed" vertical="center"/>
    </xf>
    <xf numFmtId="49" fontId="32" fillId="0" borderId="49" xfId="0" applyNumberFormat="1" applyFont="1" applyFill="1" applyBorder="1" applyAlignment="1">
      <alignment vertical="center"/>
    </xf>
    <xf numFmtId="49" fontId="32" fillId="0" borderId="2" xfId="0" applyNumberFormat="1" applyFont="1" applyFill="1" applyBorder="1" applyAlignment="1">
      <alignment horizontal="distributed" vertical="center"/>
    </xf>
    <xf numFmtId="49" fontId="32" fillId="0" borderId="2" xfId="0" applyNumberFormat="1" applyFont="1" applyFill="1" applyBorder="1" applyAlignment="1">
      <alignment horizontal="left" vertical="center"/>
    </xf>
    <xf numFmtId="38" fontId="44" fillId="0" borderId="18" xfId="65" applyFont="1" applyFill="1" applyBorder="1" applyAlignment="1" applyProtection="1">
      <alignment vertical="center"/>
      <protection locked="0"/>
    </xf>
    <xf numFmtId="3" fontId="32" fillId="0" borderId="0" xfId="65" applyNumberFormat="1" applyFont="1" applyFill="1" applyAlignment="1">
      <alignment vertical="center"/>
    </xf>
    <xf numFmtId="3" fontId="33" fillId="0" borderId="0" xfId="65" applyNumberFormat="1" applyFont="1" applyFill="1" applyBorder="1" applyAlignment="1">
      <alignment horizontal="center" vertical="center"/>
    </xf>
    <xf numFmtId="0" fontId="33" fillId="0" borderId="0" xfId="0" applyFont="1" applyFill="1" applyAlignment="1">
      <alignment vertical="center" wrapText="1"/>
    </xf>
    <xf numFmtId="0" fontId="44" fillId="0" borderId="188" xfId="0" applyFont="1" applyFill="1" applyBorder="1" applyAlignment="1">
      <alignment vertical="center"/>
    </xf>
    <xf numFmtId="0" fontId="44" fillId="0" borderId="48" xfId="0" applyFont="1" applyFill="1" applyBorder="1" applyAlignment="1">
      <alignment vertical="center"/>
    </xf>
    <xf numFmtId="38" fontId="44" fillId="30" borderId="91" xfId="65" applyFont="1" applyFill="1" applyBorder="1" applyAlignment="1">
      <alignment vertical="center"/>
    </xf>
    <xf numFmtId="179" fontId="44" fillId="0" borderId="0" xfId="0" applyNumberFormat="1" applyFont="1" applyFill="1" applyBorder="1" applyAlignment="1">
      <alignment vertical="center"/>
    </xf>
    <xf numFmtId="0" fontId="44" fillId="0" borderId="45" xfId="0" applyFont="1" applyFill="1" applyBorder="1" applyAlignment="1">
      <alignment horizontal="center" vertical="center"/>
    </xf>
    <xf numFmtId="38" fontId="44" fillId="30" borderId="140" xfId="65" applyFont="1" applyFill="1" applyBorder="1" applyAlignment="1" applyProtection="1">
      <alignment vertical="center"/>
      <protection locked="0"/>
    </xf>
    <xf numFmtId="179" fontId="44" fillId="0" borderId="0" xfId="0" applyNumberFormat="1" applyFont="1" applyFill="1" applyBorder="1" applyAlignment="1" applyProtection="1">
      <alignment vertical="center"/>
      <protection locked="0"/>
    </xf>
    <xf numFmtId="38" fontId="44" fillId="30" borderId="91" xfId="65" applyFont="1" applyFill="1" applyBorder="1" applyAlignment="1" applyProtection="1">
      <alignment vertical="center"/>
      <protection locked="0"/>
    </xf>
    <xf numFmtId="0" fontId="44" fillId="0" borderId="0" xfId="0" applyFont="1" applyFill="1" applyBorder="1" applyAlignment="1">
      <alignment vertical="center"/>
    </xf>
    <xf numFmtId="38" fontId="44" fillId="0" borderId="89" xfId="65" applyFont="1" applyFill="1" applyBorder="1" applyAlignment="1">
      <alignment vertical="center"/>
    </xf>
    <xf numFmtId="0" fontId="44" fillId="0" borderId="33" xfId="0" applyFont="1" applyFill="1" applyBorder="1" applyAlignment="1">
      <alignment vertical="center"/>
    </xf>
    <xf numFmtId="0" fontId="49" fillId="0" borderId="2" xfId="0" applyFont="1" applyFill="1" applyBorder="1" applyAlignment="1">
      <alignment horizontal="center" vertical="center"/>
    </xf>
    <xf numFmtId="0" fontId="12" fillId="0" borderId="47" xfId="0" applyFont="1" applyFill="1" applyBorder="1" applyAlignment="1">
      <alignment vertical="center"/>
    </xf>
    <xf numFmtId="38" fontId="44" fillId="30" borderId="109" xfId="65" applyFont="1" applyFill="1" applyBorder="1" applyAlignment="1">
      <alignment vertical="center"/>
    </xf>
    <xf numFmtId="0" fontId="44" fillId="0" borderId="47" xfId="0" applyFont="1" applyFill="1" applyBorder="1" applyAlignment="1">
      <alignment horizontal="center" vertical="center"/>
    </xf>
    <xf numFmtId="0" fontId="44" fillId="0" borderId="49" xfId="0" applyFont="1" applyFill="1" applyBorder="1" applyAlignment="1">
      <alignment horizontal="left" vertical="center"/>
    </xf>
    <xf numFmtId="0" fontId="44" fillId="0" borderId="2" xfId="0" applyFont="1" applyFill="1" applyBorder="1" applyAlignment="1">
      <alignment horizontal="left" vertical="center" indent="1"/>
    </xf>
    <xf numFmtId="0" fontId="12" fillId="0" borderId="2" xfId="0" applyFont="1" applyFill="1" applyBorder="1" applyAlignment="1">
      <alignment horizontal="left" vertical="center" indent="1"/>
    </xf>
    <xf numFmtId="0" fontId="49" fillId="0" borderId="178" xfId="0" applyFont="1" applyFill="1" applyBorder="1" applyAlignment="1">
      <alignment vertical="center"/>
    </xf>
    <xf numFmtId="38" fontId="44" fillId="30" borderId="142" xfId="65" applyFont="1" applyFill="1" applyBorder="1" applyAlignment="1" applyProtection="1">
      <alignment vertical="center"/>
      <protection locked="0"/>
    </xf>
    <xf numFmtId="0" fontId="49" fillId="0" borderId="48" xfId="0" applyFont="1" applyFill="1" applyBorder="1" applyAlignment="1">
      <alignment vertical="center"/>
    </xf>
    <xf numFmtId="38" fontId="44" fillId="30" borderId="218" xfId="65" applyFont="1" applyFill="1" applyBorder="1" applyAlignment="1" applyProtection="1">
      <alignment vertical="center"/>
      <protection locked="0"/>
    </xf>
    <xf numFmtId="38" fontId="44" fillId="30" borderId="21" xfId="65" applyFont="1" applyFill="1" applyBorder="1" applyAlignment="1">
      <alignment vertical="center"/>
    </xf>
    <xf numFmtId="38" fontId="44" fillId="0" borderId="24" xfId="65" applyFont="1" applyFill="1" applyBorder="1" applyAlignment="1">
      <alignment vertical="center"/>
    </xf>
    <xf numFmtId="0" fontId="44" fillId="0" borderId="35" xfId="0" applyFont="1" applyFill="1" applyBorder="1" applyAlignment="1">
      <alignment horizontal="center" vertical="center"/>
    </xf>
    <xf numFmtId="179" fontId="44" fillId="31" borderId="33" xfId="0" applyNumberFormat="1" applyFont="1" applyFill="1" applyBorder="1" applyAlignment="1">
      <alignment horizontal="center" vertical="center"/>
    </xf>
    <xf numFmtId="179" fontId="44" fillId="0" borderId="18" xfId="0" applyNumberFormat="1" applyFont="1" applyFill="1" applyBorder="1" applyAlignment="1" applyProtection="1">
      <alignment horizontal="right" vertical="center"/>
      <protection locked="0"/>
    </xf>
    <xf numFmtId="179" fontId="44" fillId="30" borderId="18" xfId="0" applyNumberFormat="1" applyFont="1" applyFill="1" applyBorder="1" applyAlignment="1" applyProtection="1">
      <alignment horizontal="right" vertical="center"/>
      <protection locked="0"/>
    </xf>
    <xf numFmtId="179" fontId="44" fillId="30" borderId="50" xfId="0" applyNumberFormat="1" applyFont="1" applyFill="1" applyBorder="1" applyAlignment="1" applyProtection="1">
      <alignment horizontal="right" vertical="center"/>
      <protection locked="0"/>
    </xf>
    <xf numFmtId="179" fontId="44" fillId="0" borderId="75" xfId="65" applyNumberFormat="1" applyFont="1" applyFill="1" applyBorder="1" applyAlignment="1">
      <alignment horizontal="right" vertical="center"/>
    </xf>
    <xf numFmtId="0" fontId="44" fillId="0" borderId="85" xfId="0" applyFont="1" applyFill="1" applyBorder="1" applyAlignment="1">
      <alignment horizontal="center" vertical="center"/>
    </xf>
    <xf numFmtId="179" fontId="44" fillId="0" borderId="50" xfId="0" applyNumberFormat="1" applyFont="1" applyFill="1" applyBorder="1" applyAlignment="1" applyProtection="1">
      <alignment horizontal="right" vertical="center"/>
      <protection locked="0"/>
    </xf>
    <xf numFmtId="0" fontId="44" fillId="0" borderId="236" xfId="0" applyFont="1" applyFill="1" applyBorder="1" applyAlignment="1">
      <alignment horizontal="left" vertical="center"/>
    </xf>
    <xf numFmtId="0" fontId="32" fillId="0" borderId="31" xfId="0" applyFont="1" applyFill="1" applyBorder="1" applyAlignment="1">
      <alignment vertical="center"/>
    </xf>
    <xf numFmtId="0" fontId="44" fillId="0" borderId="229" xfId="0" applyFont="1" applyFill="1" applyBorder="1" applyAlignment="1">
      <alignment horizontal="center" vertical="center"/>
    </xf>
    <xf numFmtId="0" fontId="32" fillId="0" borderId="33" xfId="0" applyFont="1" applyFill="1" applyBorder="1" applyAlignment="1">
      <alignment vertical="center"/>
    </xf>
    <xf numFmtId="0" fontId="44" fillId="0" borderId="50" xfId="0" applyFont="1" applyFill="1" applyBorder="1" applyAlignment="1">
      <alignment horizontal="center" vertical="center"/>
    </xf>
    <xf numFmtId="0" fontId="44" fillId="0" borderId="46" xfId="0" applyFont="1" applyFill="1" applyBorder="1" applyAlignment="1">
      <alignment horizontal="center" vertical="center"/>
    </xf>
    <xf numFmtId="0" fontId="44" fillId="0" borderId="25" xfId="0" applyFont="1" applyFill="1" applyBorder="1" applyAlignment="1">
      <alignment horizontal="center" vertical="center"/>
    </xf>
    <xf numFmtId="0" fontId="44" fillId="0" borderId="49" xfId="0" quotePrefix="1" applyFont="1" applyFill="1" applyBorder="1" applyAlignment="1">
      <alignment horizontal="center" vertical="center"/>
    </xf>
    <xf numFmtId="0" fontId="46" fillId="0" borderId="200" xfId="0" applyFont="1" applyFill="1" applyBorder="1" applyAlignment="1">
      <alignment horizontal="right" vertical="center"/>
    </xf>
    <xf numFmtId="0" fontId="46" fillId="0" borderId="108" xfId="0" applyFont="1" applyFill="1" applyBorder="1" applyAlignment="1">
      <alignment horizontal="left" vertical="center"/>
    </xf>
    <xf numFmtId="0" fontId="44" fillId="0" borderId="179" xfId="0" applyFont="1" applyFill="1" applyBorder="1" applyAlignment="1">
      <alignment horizontal="center" vertical="center"/>
    </xf>
    <xf numFmtId="0" fontId="44" fillId="30" borderId="113" xfId="0" applyFont="1" applyFill="1" applyBorder="1" applyAlignment="1">
      <alignment horizontal="center"/>
    </xf>
    <xf numFmtId="0" fontId="44" fillId="30" borderId="179" xfId="0" applyFont="1" applyFill="1" applyBorder="1" applyAlignment="1">
      <alignment horizontal="left" vertical="center"/>
    </xf>
    <xf numFmtId="0" fontId="44" fillId="30" borderId="180" xfId="0" applyFont="1" applyFill="1" applyBorder="1" applyAlignment="1">
      <alignment horizontal="left" vertical="center"/>
    </xf>
    <xf numFmtId="0" fontId="44" fillId="0" borderId="104" xfId="0" applyFont="1" applyFill="1" applyBorder="1" applyAlignment="1">
      <alignment horizontal="center" vertical="center"/>
    </xf>
    <xf numFmtId="0" fontId="44" fillId="30" borderId="115" xfId="0" applyFont="1" applyFill="1" applyBorder="1"/>
    <xf numFmtId="0" fontId="44" fillId="30" borderId="104" xfId="0" applyFont="1" applyFill="1" applyBorder="1" applyAlignment="1">
      <alignment horizontal="left" vertical="center"/>
    </xf>
    <xf numFmtId="0" fontId="44" fillId="30" borderId="181" xfId="0" applyFont="1" applyFill="1" applyBorder="1" applyAlignment="1">
      <alignment horizontal="left" vertical="center"/>
    </xf>
    <xf numFmtId="0" fontId="44" fillId="30" borderId="43" xfId="0" applyFont="1" applyFill="1" applyBorder="1"/>
    <xf numFmtId="0" fontId="44" fillId="30" borderId="50" xfId="0" applyFont="1" applyFill="1" applyBorder="1" applyAlignment="1">
      <alignment horizontal="left" vertical="center"/>
    </xf>
    <xf numFmtId="0" fontId="44" fillId="30" borderId="19" xfId="0" applyFont="1" applyFill="1" applyBorder="1" applyAlignment="1">
      <alignment horizontal="left" vertical="center"/>
    </xf>
    <xf numFmtId="0" fontId="44" fillId="0" borderId="87" xfId="0" applyFont="1" applyFill="1" applyBorder="1" applyAlignment="1">
      <alignment horizontal="center" vertical="center"/>
    </xf>
    <xf numFmtId="179" fontId="44" fillId="0" borderId="27" xfId="0" applyNumberFormat="1" applyFont="1" applyFill="1" applyBorder="1" applyAlignment="1">
      <alignment horizontal="right" vertical="center"/>
    </xf>
    <xf numFmtId="179" fontId="44" fillId="0" borderId="109" xfId="0" applyNumberFormat="1" applyFont="1" applyFill="1" applyBorder="1" applyAlignment="1">
      <alignment horizontal="right" vertical="center"/>
    </xf>
    <xf numFmtId="0" fontId="44" fillId="0" borderId="111" xfId="0" applyFont="1" applyFill="1" applyBorder="1" applyAlignment="1">
      <alignment horizontal="center" vertical="center"/>
    </xf>
    <xf numFmtId="0" fontId="44" fillId="30" borderId="177" xfId="0" applyFont="1" applyFill="1" applyBorder="1" applyAlignment="1">
      <alignment horizontal="center"/>
    </xf>
    <xf numFmtId="0" fontId="44" fillId="30" borderId="139" xfId="0" applyFont="1" applyFill="1" applyBorder="1" applyAlignment="1">
      <alignment horizontal="left" vertical="center"/>
    </xf>
    <xf numFmtId="0" fontId="44" fillId="30" borderId="292" xfId="0" applyFont="1" applyFill="1" applyBorder="1" applyAlignment="1">
      <alignment horizontal="left" vertical="center"/>
    </xf>
    <xf numFmtId="179" fontId="44" fillId="30" borderId="177" xfId="0" applyNumberFormat="1" applyFont="1" applyFill="1" applyBorder="1" applyAlignment="1">
      <alignment horizontal="right" vertical="center"/>
    </xf>
    <xf numFmtId="179" fontId="44" fillId="30" borderId="140" xfId="0" applyNumberFormat="1" applyFont="1" applyFill="1" applyBorder="1" applyAlignment="1">
      <alignment horizontal="right" vertical="center"/>
    </xf>
    <xf numFmtId="179" fontId="44" fillId="0" borderId="202" xfId="0" applyNumberFormat="1" applyFont="1" applyFill="1" applyBorder="1" applyAlignment="1">
      <alignment horizontal="right" vertical="center"/>
    </xf>
    <xf numFmtId="0" fontId="44" fillId="0" borderId="196" xfId="0" applyFont="1" applyFill="1" applyBorder="1" applyAlignment="1">
      <alignment horizontal="center" vertical="center"/>
    </xf>
    <xf numFmtId="0" fontId="68" fillId="0" borderId="0" xfId="0" applyFont="1" applyAlignment="1">
      <alignment horizontal="distributed" vertical="center"/>
    </xf>
    <xf numFmtId="0" fontId="72" fillId="0" borderId="0" xfId="0" applyFont="1" applyAlignment="1">
      <alignment horizontal="center" vertical="center"/>
    </xf>
    <xf numFmtId="0" fontId="68" fillId="0" borderId="0" xfId="0" applyFont="1" applyAlignment="1">
      <alignment horizontal="center" vertical="center"/>
    </xf>
    <xf numFmtId="49" fontId="72" fillId="0" borderId="0" xfId="0" applyNumberFormat="1" applyFont="1" applyAlignment="1">
      <alignment horizontal="center" vertical="center"/>
    </xf>
    <xf numFmtId="0" fontId="75" fillId="0" borderId="72" xfId="0" applyFont="1" applyBorder="1" applyAlignment="1">
      <alignment horizontal="center" vertical="center"/>
    </xf>
    <xf numFmtId="0" fontId="75" fillId="0" borderId="73" xfId="0" applyFont="1" applyBorder="1" applyAlignment="1">
      <alignment horizontal="center" vertical="center"/>
    </xf>
    <xf numFmtId="0" fontId="95" fillId="16" borderId="154" xfId="0" applyFont="1" applyFill="1" applyBorder="1" applyAlignment="1">
      <alignment horizontal="center" vertical="center"/>
    </xf>
    <xf numFmtId="0" fontId="95" fillId="16" borderId="256" xfId="0" applyFont="1" applyFill="1" applyBorder="1" applyAlignment="1">
      <alignment horizontal="center" vertical="center"/>
    </xf>
    <xf numFmtId="0" fontId="75" fillId="16" borderId="38" xfId="0" applyFont="1" applyFill="1" applyBorder="1" applyAlignment="1">
      <alignment horizontal="center" vertical="center"/>
    </xf>
    <xf numFmtId="0" fontId="95" fillId="16" borderId="42" xfId="0" applyFont="1" applyFill="1" applyBorder="1" applyAlignment="1">
      <alignment horizontal="center" vertical="center"/>
    </xf>
    <xf numFmtId="0" fontId="75" fillId="16" borderId="257" xfId="0" applyFont="1" applyFill="1" applyBorder="1" applyAlignment="1">
      <alignment horizontal="center" vertical="center"/>
    </xf>
    <xf numFmtId="0" fontId="95" fillId="16" borderId="74" xfId="0" applyFont="1" applyFill="1" applyBorder="1" applyAlignment="1">
      <alignment horizontal="center" vertical="center"/>
    </xf>
    <xf numFmtId="0" fontId="95" fillId="16" borderId="65" xfId="0" applyFont="1" applyFill="1" applyBorder="1" applyAlignment="1">
      <alignment horizontal="center" vertical="center"/>
    </xf>
    <xf numFmtId="49" fontId="32" fillId="28" borderId="107" xfId="0" applyNumberFormat="1" applyFont="1" applyFill="1" applyBorder="1" applyAlignment="1">
      <alignment horizontal="center" vertical="center" wrapText="1"/>
    </xf>
    <xf numFmtId="49" fontId="32" fillId="28" borderId="189" xfId="0" applyNumberFormat="1" applyFont="1" applyFill="1" applyBorder="1" applyAlignment="1">
      <alignment horizontal="center" vertical="center" wrapText="1"/>
    </xf>
    <xf numFmtId="49" fontId="32" fillId="28" borderId="26" xfId="0" applyNumberFormat="1" applyFont="1" applyFill="1" applyBorder="1" applyAlignment="1">
      <alignment horizontal="center" vertical="center" wrapText="1"/>
    </xf>
    <xf numFmtId="49" fontId="32" fillId="28" borderId="27" xfId="0" applyNumberFormat="1" applyFont="1" applyFill="1" applyBorder="1" applyAlignment="1">
      <alignment horizontal="center" vertical="center" wrapText="1"/>
    </xf>
    <xf numFmtId="0" fontId="31" fillId="0" borderId="258" xfId="0" applyFont="1" applyFill="1" applyBorder="1" applyAlignment="1">
      <alignment horizontal="center" vertical="center" wrapText="1"/>
    </xf>
    <xf numFmtId="0" fontId="31" fillId="0" borderId="190" xfId="0" applyFont="1" applyFill="1" applyBorder="1" applyAlignment="1">
      <alignment horizontal="center" vertical="center" wrapText="1"/>
    </xf>
    <xf numFmtId="0" fontId="34" fillId="28" borderId="230" xfId="0" applyFont="1" applyFill="1" applyBorder="1" applyAlignment="1">
      <alignment horizontal="center" vertical="center" wrapText="1"/>
    </xf>
    <xf numFmtId="0" fontId="34" fillId="28" borderId="260" xfId="0" applyFont="1" applyFill="1" applyBorder="1" applyAlignment="1">
      <alignment horizontal="center" vertical="center" wrapText="1"/>
    </xf>
    <xf numFmtId="0" fontId="65" fillId="28" borderId="0" xfId="0" applyFont="1" applyFill="1" applyAlignment="1">
      <alignment horizontal="left" vertical="center"/>
    </xf>
    <xf numFmtId="0" fontId="65" fillId="0" borderId="0" xfId="0" applyFont="1" applyAlignment="1">
      <alignment horizontal="left" vertical="center"/>
    </xf>
    <xf numFmtId="49" fontId="31" fillId="0" borderId="33" xfId="0" applyNumberFormat="1" applyFont="1" applyFill="1" applyBorder="1" applyAlignment="1">
      <alignment horizontal="center" vertical="center"/>
    </xf>
    <xf numFmtId="49" fontId="31" fillId="0" borderId="0" xfId="0" applyNumberFormat="1" applyFont="1" applyFill="1" applyBorder="1" applyAlignment="1">
      <alignment horizontal="center" vertical="center"/>
    </xf>
    <xf numFmtId="49" fontId="31" fillId="0" borderId="48" xfId="0" applyNumberFormat="1" applyFont="1" applyFill="1" applyBorder="1" applyAlignment="1">
      <alignment horizontal="center" vertical="center"/>
    </xf>
    <xf numFmtId="49" fontId="31" fillId="0" borderId="34" xfId="0" applyNumberFormat="1" applyFont="1" applyFill="1" applyBorder="1" applyAlignment="1">
      <alignment horizontal="center" vertical="center"/>
    </xf>
    <xf numFmtId="49" fontId="31" fillId="0" borderId="35" xfId="0" applyNumberFormat="1" applyFont="1" applyFill="1" applyBorder="1" applyAlignment="1">
      <alignment horizontal="center" vertical="center"/>
    </xf>
    <xf numFmtId="49" fontId="31" fillId="0" borderId="198" xfId="0" applyNumberFormat="1" applyFont="1" applyFill="1" applyBorder="1" applyAlignment="1">
      <alignment horizontal="center" vertical="center"/>
    </xf>
    <xf numFmtId="0" fontId="27" fillId="28" borderId="0" xfId="0" applyFont="1" applyFill="1" applyAlignment="1">
      <alignment vertical="center" wrapText="1"/>
    </xf>
    <xf numFmtId="0" fontId="27" fillId="0" borderId="0" xfId="0" applyFont="1" applyAlignment="1">
      <alignment vertical="center"/>
    </xf>
    <xf numFmtId="49" fontId="31" fillId="0" borderId="31" xfId="0" applyNumberFormat="1" applyFont="1" applyFill="1" applyBorder="1" applyAlignment="1">
      <alignment horizontal="center" vertical="center"/>
    </xf>
    <xf numFmtId="49" fontId="31" fillId="0" borderId="32" xfId="0" applyNumberFormat="1" applyFont="1" applyFill="1" applyBorder="1" applyAlignment="1">
      <alignment horizontal="center" vertical="center"/>
    </xf>
    <xf numFmtId="49" fontId="31" fillId="0" borderId="229" xfId="0" applyNumberFormat="1" applyFont="1" applyFill="1" applyBorder="1" applyAlignment="1">
      <alignment horizontal="center" vertical="center"/>
    </xf>
    <xf numFmtId="49" fontId="28" fillId="0" borderId="107" xfId="0" applyNumberFormat="1" applyFont="1" applyFill="1" applyBorder="1" applyAlignment="1">
      <alignment horizontal="center" vertical="center"/>
    </xf>
    <xf numFmtId="0" fontId="28" fillId="0" borderId="110" xfId="0" applyFont="1" applyFill="1" applyBorder="1" applyAlignment="1"/>
    <xf numFmtId="49" fontId="28" fillId="0" borderId="49" xfId="0" applyNumberFormat="1" applyFont="1" applyFill="1" applyBorder="1" applyAlignment="1">
      <alignment horizontal="center" vertical="center"/>
    </xf>
    <xf numFmtId="0" fontId="28" fillId="0" borderId="91" xfId="0" applyFont="1" applyFill="1" applyBorder="1" applyAlignment="1"/>
    <xf numFmtId="49" fontId="28" fillId="0" borderId="26" xfId="0" applyNumberFormat="1" applyFont="1" applyFill="1" applyBorder="1" applyAlignment="1">
      <alignment horizontal="center" vertical="center"/>
    </xf>
    <xf numFmtId="0" fontId="28" fillId="0" borderId="109" xfId="0" applyFont="1" applyFill="1" applyBorder="1" applyAlignment="1"/>
    <xf numFmtId="0" fontId="50" fillId="28" borderId="0" xfId="0" applyFont="1" applyFill="1" applyAlignment="1">
      <alignment horizontal="center" vertical="center" wrapText="1"/>
    </xf>
    <xf numFmtId="0" fontId="51" fillId="0" borderId="0" xfId="0" applyFont="1" applyAlignment="1">
      <alignment horizontal="center" vertical="center" wrapText="1"/>
    </xf>
    <xf numFmtId="0" fontId="32" fillId="28" borderId="34" xfId="0" applyFont="1" applyFill="1" applyBorder="1" applyAlignment="1">
      <alignment horizontal="left" vertical="center" wrapText="1"/>
    </xf>
    <xf numFmtId="0" fontId="32" fillId="0" borderId="35" xfId="0" applyFont="1" applyBorder="1" applyAlignment="1">
      <alignment horizontal="left" vertical="center" wrapText="1"/>
    </xf>
    <xf numFmtId="0" fontId="28" fillId="0" borderId="187" xfId="0" applyFont="1" applyBorder="1" applyAlignment="1">
      <alignment horizontal="left" vertical="center" wrapText="1"/>
    </xf>
    <xf numFmtId="49" fontId="28" fillId="0" borderId="230" xfId="0" applyNumberFormat="1" applyFont="1" applyFill="1" applyBorder="1" applyAlignment="1">
      <alignment horizontal="center" vertical="center"/>
    </xf>
    <xf numFmtId="0" fontId="28" fillId="0" borderId="259" xfId="0" applyFont="1" applyFill="1" applyBorder="1" applyAlignment="1"/>
    <xf numFmtId="0" fontId="27" fillId="28" borderId="0" xfId="0" applyFont="1" applyFill="1" applyAlignment="1">
      <alignment horizontal="left" vertical="center" wrapText="1"/>
    </xf>
    <xf numFmtId="0" fontId="32" fillId="28" borderId="31" xfId="0" applyFont="1" applyFill="1" applyBorder="1" applyAlignment="1">
      <alignment horizontal="left" vertical="center" wrapText="1"/>
    </xf>
    <xf numFmtId="0" fontId="32" fillId="0" borderId="32" xfId="0" applyFont="1" applyBorder="1" applyAlignment="1">
      <alignment horizontal="left" vertical="center" wrapText="1"/>
    </xf>
    <xf numFmtId="0" fontId="28" fillId="0" borderId="117" xfId="0" applyFont="1" applyBorder="1" applyAlignment="1">
      <alignment horizontal="left" vertical="center" wrapText="1"/>
    </xf>
    <xf numFmtId="0" fontId="32" fillId="28" borderId="99" xfId="0" applyFont="1" applyFill="1" applyBorder="1" applyAlignment="1">
      <alignment horizontal="left" vertical="center" wrapText="1"/>
    </xf>
    <xf numFmtId="0" fontId="32" fillId="0" borderId="100" xfId="0" applyFont="1" applyBorder="1" applyAlignment="1">
      <alignment horizontal="left" vertical="center" wrapText="1"/>
    </xf>
    <xf numFmtId="0" fontId="28" fillId="0" borderId="110" xfId="0" applyFont="1" applyBorder="1" applyAlignment="1">
      <alignment horizontal="left" vertical="center" wrapText="1"/>
    </xf>
    <xf numFmtId="0" fontId="32" fillId="28" borderId="33" xfId="0" applyFont="1" applyFill="1" applyBorder="1" applyAlignment="1">
      <alignment horizontal="left" vertical="center" wrapText="1"/>
    </xf>
    <xf numFmtId="0" fontId="32" fillId="0" borderId="0" xfId="0" applyFont="1" applyBorder="1" applyAlignment="1">
      <alignment horizontal="left" vertical="center" wrapText="1"/>
    </xf>
    <xf numFmtId="0" fontId="28" fillId="0" borderId="89" xfId="0" applyFont="1" applyBorder="1" applyAlignment="1">
      <alignment horizontal="left" vertical="center" wrapText="1"/>
    </xf>
    <xf numFmtId="0" fontId="32" fillId="28" borderId="36" xfId="0" applyFont="1" applyFill="1" applyBorder="1" applyAlignment="1">
      <alignment horizontal="left" vertical="center" wrapText="1"/>
    </xf>
    <xf numFmtId="0" fontId="32" fillId="0" borderId="2" xfId="0" applyFont="1" applyBorder="1" applyAlignment="1">
      <alignment horizontal="left" vertical="center" wrapText="1"/>
    </xf>
    <xf numFmtId="0" fontId="28" fillId="0" borderId="109" xfId="0" applyFont="1" applyBorder="1" applyAlignment="1">
      <alignment horizontal="left" vertical="center" wrapText="1"/>
    </xf>
    <xf numFmtId="0" fontId="32" fillId="28" borderId="101" xfId="0" applyFont="1" applyFill="1" applyBorder="1" applyAlignment="1">
      <alignment horizontal="left" vertical="center" wrapText="1"/>
    </xf>
    <xf numFmtId="0" fontId="32" fillId="0" borderId="50" xfId="0" applyFont="1" applyBorder="1" applyAlignment="1">
      <alignment horizontal="left" vertical="center" wrapText="1"/>
    </xf>
    <xf numFmtId="0" fontId="28" fillId="0" borderId="91" xfId="0" applyFont="1" applyBorder="1" applyAlignment="1">
      <alignment horizontal="left" vertical="center" wrapText="1"/>
    </xf>
    <xf numFmtId="49" fontId="33" fillId="28" borderId="0" xfId="0" applyNumberFormat="1" applyFont="1" applyFill="1" applyAlignment="1">
      <alignment vertical="top"/>
    </xf>
    <xf numFmtId="49" fontId="33" fillId="28" borderId="0" xfId="0" applyNumberFormat="1" applyFont="1" applyFill="1" applyAlignment="1">
      <alignment horizontal="left" vertical="top" wrapText="1"/>
    </xf>
    <xf numFmtId="0" fontId="28" fillId="0" borderId="0" xfId="0" applyFont="1" applyAlignment="1">
      <alignment vertical="top" wrapText="1"/>
    </xf>
    <xf numFmtId="49" fontId="33" fillId="0" borderId="0" xfId="0" applyNumberFormat="1" applyFont="1" applyFill="1" applyAlignment="1">
      <alignment horizontal="left" vertical="center" wrapText="1"/>
    </xf>
    <xf numFmtId="49" fontId="27" fillId="0" borderId="26" xfId="0" applyNumberFormat="1" applyFont="1" applyFill="1" applyBorder="1" applyAlignment="1">
      <alignment horizontal="center" vertical="center"/>
    </xf>
    <xf numFmtId="0" fontId="27" fillId="0" borderId="109" xfId="0" applyFont="1" applyFill="1" applyBorder="1" applyAlignment="1"/>
    <xf numFmtId="49" fontId="27" fillId="0" borderId="107" xfId="0" applyNumberFormat="1" applyFont="1" applyFill="1" applyBorder="1" applyAlignment="1">
      <alignment horizontal="center" vertical="center"/>
    </xf>
    <xf numFmtId="0" fontId="27" fillId="0" borderId="110" xfId="0" applyFont="1" applyFill="1" applyBorder="1" applyAlignment="1"/>
    <xf numFmtId="0" fontId="27" fillId="0" borderId="226"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259" xfId="0" applyFont="1" applyFill="1" applyBorder="1" applyAlignment="1">
      <alignment horizontal="left" vertical="center" wrapText="1"/>
    </xf>
    <xf numFmtId="0" fontId="27" fillId="0" borderId="36" xfId="0" applyFont="1" applyFill="1" applyBorder="1" applyAlignment="1">
      <alignment horizontal="left" vertical="center" wrapText="1"/>
    </xf>
    <xf numFmtId="0" fontId="27" fillId="0" borderId="2" xfId="0" applyFont="1" applyFill="1" applyBorder="1" applyAlignment="1">
      <alignment horizontal="left" vertical="center" wrapText="1"/>
    </xf>
    <xf numFmtId="0" fontId="27" fillId="0" borderId="109" xfId="0" applyFont="1" applyFill="1" applyBorder="1" applyAlignment="1">
      <alignment horizontal="left" vertical="center" wrapText="1"/>
    </xf>
    <xf numFmtId="0" fontId="27" fillId="0" borderId="99" xfId="0" applyFont="1" applyFill="1" applyBorder="1" applyAlignment="1">
      <alignment horizontal="left" vertical="center" wrapText="1"/>
    </xf>
    <xf numFmtId="0" fontId="27" fillId="0" borderId="100"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7" fillId="0" borderId="0" xfId="0" applyFont="1" applyFill="1" applyBorder="1"/>
    <xf numFmtId="0" fontId="65" fillId="0" borderId="0" xfId="0" applyFont="1" applyFill="1" applyAlignment="1">
      <alignment horizontal="left" vertical="center"/>
    </xf>
    <xf numFmtId="49" fontId="78" fillId="0" borderId="33" xfId="0" applyNumberFormat="1" applyFont="1" applyFill="1" applyBorder="1" applyAlignment="1">
      <alignment horizontal="center" vertical="center"/>
    </xf>
    <xf numFmtId="49" fontId="78" fillId="0" borderId="0" xfId="0" applyNumberFormat="1" applyFont="1" applyFill="1" applyBorder="1" applyAlignment="1">
      <alignment horizontal="center" vertical="center"/>
    </xf>
    <xf numFmtId="49" fontId="78" fillId="0" borderId="48" xfId="0" applyNumberFormat="1" applyFont="1" applyFill="1" applyBorder="1" applyAlignment="1">
      <alignment horizontal="center" vertical="center"/>
    </xf>
    <xf numFmtId="49" fontId="78" fillId="0" borderId="34" xfId="0" applyNumberFormat="1" applyFont="1" applyFill="1" applyBorder="1" applyAlignment="1">
      <alignment horizontal="center" vertical="center"/>
    </xf>
    <xf numFmtId="49" fontId="78" fillId="0" borderId="35" xfId="0" applyNumberFormat="1" applyFont="1" applyFill="1" applyBorder="1" applyAlignment="1">
      <alignment horizontal="center" vertical="center"/>
    </xf>
    <xf numFmtId="49" fontId="78" fillId="0" borderId="198" xfId="0" applyNumberFormat="1" applyFont="1" applyFill="1" applyBorder="1" applyAlignment="1">
      <alignment horizontal="center" vertical="center"/>
    </xf>
    <xf numFmtId="49" fontId="78" fillId="0" borderId="31" xfId="0" applyNumberFormat="1" applyFont="1" applyFill="1" applyBorder="1" applyAlignment="1">
      <alignment horizontal="center" vertical="center"/>
    </xf>
    <xf numFmtId="49" fontId="78" fillId="0" borderId="32" xfId="0" applyNumberFormat="1" applyFont="1" applyFill="1" applyBorder="1" applyAlignment="1">
      <alignment horizontal="center" vertical="center"/>
    </xf>
    <xf numFmtId="49" fontId="78" fillId="0" borderId="229" xfId="0" applyNumberFormat="1" applyFont="1" applyFill="1" applyBorder="1" applyAlignment="1">
      <alignment horizontal="center" vertical="center"/>
    </xf>
    <xf numFmtId="49" fontId="27" fillId="0" borderId="49" xfId="0" applyNumberFormat="1" applyFont="1" applyFill="1" applyBorder="1" applyAlignment="1">
      <alignment horizontal="center" vertical="center"/>
    </xf>
    <xf numFmtId="0" fontId="27" fillId="0" borderId="91" xfId="0" applyFont="1" applyFill="1" applyBorder="1" applyAlignment="1"/>
    <xf numFmtId="0" fontId="50" fillId="0" borderId="0" xfId="0" applyFont="1" applyFill="1" applyAlignment="1">
      <alignment horizontal="center" vertical="center" wrapText="1"/>
    </xf>
    <xf numFmtId="0" fontId="27" fillId="0" borderId="0" xfId="0" applyFont="1" applyFill="1" applyBorder="1" applyAlignment="1">
      <alignment vertical="center" wrapText="1"/>
    </xf>
    <xf numFmtId="49" fontId="27" fillId="0" borderId="230" xfId="0" applyNumberFormat="1" applyFont="1" applyFill="1" applyBorder="1" applyAlignment="1">
      <alignment horizontal="center" vertical="center"/>
    </xf>
    <xf numFmtId="0" fontId="27" fillId="0" borderId="259" xfId="0" applyFont="1" applyFill="1" applyBorder="1" applyAlignment="1"/>
    <xf numFmtId="0" fontId="27" fillId="0" borderId="33"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89" xfId="0" applyFont="1" applyFill="1" applyBorder="1" applyAlignment="1">
      <alignment horizontal="left" vertical="center" wrapText="1"/>
    </xf>
    <xf numFmtId="0" fontId="39" fillId="28" borderId="0" xfId="0" applyFont="1" applyFill="1" applyAlignment="1">
      <alignment horizontal="center"/>
    </xf>
    <xf numFmtId="49" fontId="32" fillId="0" borderId="47" xfId="0" applyNumberFormat="1" applyFont="1" applyFill="1" applyBorder="1" applyAlignment="1">
      <alignment horizontal="left" vertical="center"/>
    </xf>
    <xf numFmtId="0" fontId="50" fillId="0" borderId="0" xfId="0" applyFont="1" applyFill="1" applyAlignment="1">
      <alignment horizontal="center" vertical="center"/>
    </xf>
    <xf numFmtId="0" fontId="51" fillId="0" borderId="0" xfId="0" applyFont="1" applyFill="1" applyAlignment="1">
      <alignment horizontal="center" vertical="center"/>
    </xf>
    <xf numFmtId="0" fontId="42" fillId="33" borderId="236" xfId="0" applyFont="1" applyFill="1" applyBorder="1" applyAlignment="1">
      <alignment horizontal="center" vertical="center"/>
    </xf>
    <xf numFmtId="0" fontId="42" fillId="33" borderId="1" xfId="0" applyFont="1" applyFill="1" applyBorder="1" applyAlignment="1">
      <alignment horizontal="center" vertical="center"/>
    </xf>
    <xf numFmtId="0" fontId="42" fillId="33" borderId="190" xfId="0" applyFont="1" applyFill="1" applyBorder="1" applyAlignment="1">
      <alignment horizontal="center" vertical="center"/>
    </xf>
    <xf numFmtId="0" fontId="46" fillId="0" borderId="2" xfId="0" applyFont="1" applyFill="1" applyBorder="1" applyAlignment="1">
      <alignment vertical="center"/>
    </xf>
    <xf numFmtId="3" fontId="33" fillId="0" borderId="0" xfId="65" applyNumberFormat="1" applyFont="1" applyFill="1" applyBorder="1" applyAlignment="1">
      <alignment vertical="center"/>
    </xf>
    <xf numFmtId="0" fontId="33" fillId="0" borderId="0" xfId="0" applyFont="1" applyFill="1" applyAlignment="1">
      <alignment vertical="center"/>
    </xf>
    <xf numFmtId="0" fontId="44" fillId="0" borderId="31" xfId="0" applyFont="1" applyFill="1" applyBorder="1" applyAlignment="1" applyProtection="1">
      <alignment vertical="center" shrinkToFit="1"/>
      <protection locked="0"/>
    </xf>
    <xf numFmtId="0" fontId="44" fillId="0" borderId="32" xfId="0" applyFont="1" applyFill="1" applyBorder="1" applyAlignment="1" applyProtection="1">
      <alignment vertical="center" shrinkToFit="1"/>
      <protection locked="0"/>
    </xf>
    <xf numFmtId="0" fontId="44" fillId="0" borderId="117" xfId="0" applyFont="1" applyFill="1" applyBorder="1" applyAlignment="1" applyProtection="1">
      <alignment vertical="center" shrinkToFit="1"/>
      <protection locked="0"/>
    </xf>
    <xf numFmtId="0" fontId="44" fillId="0" borderId="34" xfId="0" applyFont="1" applyFill="1" applyBorder="1" applyAlignment="1" applyProtection="1">
      <alignment vertical="center" shrinkToFit="1"/>
      <protection locked="0"/>
    </xf>
    <xf numFmtId="0" fontId="44" fillId="0" borderId="35" xfId="0" applyFont="1" applyFill="1" applyBorder="1" applyAlignment="1" applyProtection="1">
      <alignment vertical="center" shrinkToFit="1"/>
      <protection locked="0"/>
    </xf>
    <xf numFmtId="0" fontId="44" fillId="0" borderId="187" xfId="0" applyFont="1" applyFill="1" applyBorder="1" applyAlignment="1" applyProtection="1">
      <alignment vertical="center" shrinkToFit="1"/>
      <protection locked="0"/>
    </xf>
    <xf numFmtId="0" fontId="44" fillId="0" borderId="34" xfId="0" applyFont="1" applyFill="1" applyBorder="1" applyAlignment="1">
      <alignment vertical="center" wrapText="1"/>
    </xf>
    <xf numFmtId="0" fontId="44" fillId="0" borderId="100" xfId="0" applyFont="1" applyFill="1" applyBorder="1" applyAlignment="1">
      <alignment vertical="center"/>
    </xf>
    <xf numFmtId="0" fontId="69" fillId="0" borderId="236" xfId="0" applyFont="1" applyFill="1" applyBorder="1" applyAlignment="1">
      <alignment vertical="center" wrapText="1"/>
    </xf>
    <xf numFmtId="0" fontId="0" fillId="0" borderId="1" xfId="0" applyFill="1" applyBorder="1" applyAlignment="1">
      <alignment vertical="center"/>
    </xf>
    <xf numFmtId="0" fontId="44" fillId="0" borderId="2" xfId="0" applyFont="1" applyFill="1" applyBorder="1" applyAlignment="1">
      <alignment vertical="center"/>
    </xf>
    <xf numFmtId="0" fontId="44" fillId="0" borderId="50" xfId="0" applyFont="1" applyFill="1" applyBorder="1" applyAlignment="1">
      <alignment vertical="center"/>
    </xf>
    <xf numFmtId="0" fontId="44" fillId="0" borderId="111" xfId="0" applyFont="1" applyFill="1" applyBorder="1" applyAlignment="1">
      <alignment horizontal="left" vertical="center" indent="1"/>
    </xf>
    <xf numFmtId="0" fontId="44" fillId="0" borderId="139" xfId="0" applyFont="1" applyFill="1" applyBorder="1" applyAlignment="1">
      <alignment horizontal="left" vertical="center" indent="1"/>
    </xf>
    <xf numFmtId="0" fontId="44" fillId="0" borderId="49" xfId="0" applyFont="1" applyFill="1" applyBorder="1" applyAlignment="1">
      <alignment horizontal="left" vertical="center" indent="1"/>
    </xf>
    <xf numFmtId="0" fontId="44" fillId="0" borderId="50" xfId="0" applyFont="1" applyFill="1" applyBorder="1" applyAlignment="1">
      <alignment horizontal="left" vertical="center" indent="1"/>
    </xf>
    <xf numFmtId="0" fontId="44" fillId="0" borderId="112" xfId="0" applyFont="1" applyFill="1" applyBorder="1" applyAlignment="1">
      <alignment horizontal="left" vertical="center" indent="1"/>
    </xf>
    <xf numFmtId="0" fontId="44" fillId="0" borderId="141" xfId="0" applyFont="1" applyFill="1" applyBorder="1" applyAlignment="1">
      <alignment horizontal="left" vertical="center" indent="1"/>
    </xf>
    <xf numFmtId="0" fontId="44" fillId="0" borderId="261" xfId="0" applyFont="1" applyFill="1" applyBorder="1" applyAlignment="1">
      <alignment horizontal="left" vertical="center" indent="1"/>
    </xf>
    <xf numFmtId="0" fontId="44" fillId="0" borderId="262" xfId="0" applyFont="1" applyFill="1" applyBorder="1" applyAlignment="1">
      <alignment horizontal="left" vertical="center" indent="1"/>
    </xf>
    <xf numFmtId="3" fontId="33" fillId="0" borderId="0" xfId="65" applyNumberFormat="1" applyFont="1" applyFill="1" applyBorder="1" applyAlignment="1">
      <alignment vertical="top"/>
    </xf>
    <xf numFmtId="0" fontId="33" fillId="0" borderId="0" xfId="0" applyFont="1" applyFill="1" applyAlignment="1">
      <alignment vertical="top" wrapText="1"/>
    </xf>
    <xf numFmtId="0" fontId="33" fillId="0" borderId="0" xfId="0" applyFont="1" applyFill="1" applyAlignment="1">
      <alignment vertical="top"/>
    </xf>
    <xf numFmtId="0" fontId="44" fillId="0" borderId="99" xfId="0" applyFont="1" applyFill="1" applyBorder="1" applyAlignment="1">
      <alignment horizontal="left" vertical="center"/>
    </xf>
    <xf numFmtId="0" fontId="44" fillId="0" borderId="100" xfId="0" applyFont="1" applyFill="1" applyBorder="1" applyAlignment="1">
      <alignment horizontal="left" vertical="center"/>
    </xf>
    <xf numFmtId="0" fontId="12" fillId="0" borderId="100" xfId="0" applyFont="1" applyFill="1" applyBorder="1" applyAlignment="1">
      <alignment horizontal="left"/>
    </xf>
    <xf numFmtId="0" fontId="51" fillId="0" borderId="0" xfId="0" applyFont="1" applyFill="1" applyAlignment="1">
      <alignment horizontal="left" vertical="center"/>
    </xf>
    <xf numFmtId="3" fontId="50" fillId="0" borderId="0" xfId="65" applyNumberFormat="1" applyFont="1" applyFill="1" applyAlignment="1">
      <alignment horizontal="center" vertical="center"/>
    </xf>
    <xf numFmtId="3" fontId="42" fillId="33" borderId="31" xfId="65" applyNumberFormat="1" applyFont="1" applyFill="1" applyBorder="1" applyAlignment="1">
      <alignment horizontal="center" vertical="center"/>
    </xf>
    <xf numFmtId="0" fontId="42" fillId="33" borderId="32" xfId="0" applyFont="1" applyFill="1" applyBorder="1" applyAlignment="1">
      <alignment horizontal="center" vertical="center"/>
    </xf>
    <xf numFmtId="0" fontId="42" fillId="33" borderId="117" xfId="0" applyFont="1" applyFill="1" applyBorder="1" applyAlignment="1">
      <alignment horizontal="center" vertical="center"/>
    </xf>
    <xf numFmtId="3" fontId="42" fillId="33" borderId="33" xfId="65" applyNumberFormat="1" applyFont="1" applyFill="1" applyBorder="1" applyAlignment="1">
      <alignment horizontal="center" vertical="center"/>
    </xf>
    <xf numFmtId="0" fontId="42" fillId="33" borderId="0" xfId="0" applyFont="1" applyFill="1" applyBorder="1" applyAlignment="1">
      <alignment horizontal="center" vertical="center"/>
    </xf>
    <xf numFmtId="0" fontId="42" fillId="33" borderId="89" xfId="0" applyFont="1" applyFill="1" applyBorder="1" applyAlignment="1">
      <alignment horizontal="center" vertical="center"/>
    </xf>
    <xf numFmtId="0" fontId="42" fillId="33" borderId="34" xfId="0" applyFont="1" applyFill="1" applyBorder="1" applyAlignment="1">
      <alignment horizontal="center" vertical="center"/>
    </xf>
    <xf numFmtId="0" fontId="42" fillId="33" borderId="35" xfId="0" applyFont="1" applyFill="1" applyBorder="1" applyAlignment="1">
      <alignment horizontal="center" vertical="center"/>
    </xf>
    <xf numFmtId="0" fontId="42" fillId="33" borderId="187" xfId="0" applyFont="1" applyFill="1" applyBorder="1" applyAlignment="1">
      <alignment horizontal="center" vertical="center"/>
    </xf>
    <xf numFmtId="0" fontId="42" fillId="33" borderId="31" xfId="0" applyFont="1" applyFill="1" applyBorder="1" applyAlignment="1">
      <alignment horizontal="center" vertical="center"/>
    </xf>
    <xf numFmtId="0" fontId="42" fillId="33" borderId="101" xfId="0" applyFont="1" applyFill="1" applyBorder="1" applyAlignment="1">
      <alignment horizontal="center" vertical="center"/>
    </xf>
    <xf numFmtId="0" fontId="42" fillId="33" borderId="50" xfId="0" applyFont="1" applyFill="1" applyBorder="1" applyAlignment="1">
      <alignment horizontal="center" vertical="center"/>
    </xf>
    <xf numFmtId="0" fontId="42" fillId="33" borderId="91" xfId="0" applyFont="1" applyFill="1" applyBorder="1" applyAlignment="1">
      <alignment horizontal="center" vertical="center"/>
    </xf>
    <xf numFmtId="0" fontId="52" fillId="33" borderId="86" xfId="0" applyFont="1" applyFill="1" applyBorder="1" applyAlignment="1">
      <alignment horizontal="center" vertical="center"/>
    </xf>
    <xf numFmtId="0" fontId="52" fillId="33" borderId="84" xfId="0" applyFont="1" applyFill="1" applyBorder="1" applyAlignment="1">
      <alignment horizontal="center" vertical="center"/>
    </xf>
    <xf numFmtId="0" fontId="52" fillId="33" borderId="186" xfId="0" applyFont="1" applyFill="1" applyBorder="1" applyAlignment="1">
      <alignment horizontal="center" vertical="center"/>
    </xf>
    <xf numFmtId="0" fontId="44" fillId="0" borderId="2" xfId="0" applyFont="1" applyFill="1" applyBorder="1" applyAlignment="1">
      <alignment horizontal="left" vertical="center"/>
    </xf>
    <xf numFmtId="0" fontId="44" fillId="0" borderId="109" xfId="0" applyFont="1" applyFill="1" applyBorder="1" applyAlignment="1">
      <alignment horizontal="left" vertical="center"/>
    </xf>
    <xf numFmtId="0" fontId="44" fillId="0" borderId="1" xfId="0" applyFont="1" applyFill="1" applyBorder="1" applyAlignment="1">
      <alignment horizontal="left" vertical="center"/>
    </xf>
    <xf numFmtId="0" fontId="44" fillId="0" borderId="185" xfId="0" applyFont="1" applyFill="1" applyBorder="1" applyAlignment="1">
      <alignment horizontal="left" vertical="center"/>
    </xf>
    <xf numFmtId="0" fontId="44" fillId="0" borderId="248" xfId="0" applyFont="1" applyFill="1" applyBorder="1" applyAlignment="1">
      <alignment horizontal="left" vertical="center"/>
    </xf>
    <xf numFmtId="0" fontId="44" fillId="0" borderId="266" xfId="0" applyFont="1" applyFill="1" applyBorder="1" applyAlignment="1">
      <alignment horizontal="left" vertical="center"/>
    </xf>
    <xf numFmtId="0" fontId="44" fillId="0" borderId="249" xfId="0" applyFont="1" applyFill="1" applyBorder="1" applyAlignment="1">
      <alignment horizontal="left" vertical="center"/>
    </xf>
    <xf numFmtId="0" fontId="44" fillId="0" borderId="265" xfId="0" applyFont="1" applyFill="1" applyBorder="1" applyAlignment="1">
      <alignment horizontal="left" vertical="center"/>
    </xf>
    <xf numFmtId="0" fontId="44" fillId="0" borderId="2" xfId="0" applyFont="1" applyFill="1" applyBorder="1" applyAlignment="1">
      <alignment horizontal="left" vertical="center" shrinkToFit="1"/>
    </xf>
    <xf numFmtId="0" fontId="44" fillId="0" borderId="109" xfId="0" applyFont="1" applyFill="1" applyBorder="1" applyAlignment="1">
      <alignment horizontal="left" vertical="center" shrinkToFit="1"/>
    </xf>
    <xf numFmtId="0" fontId="44" fillId="0" borderId="263" xfId="0" applyFont="1" applyFill="1" applyBorder="1" applyAlignment="1">
      <alignment horizontal="left" vertical="center" shrinkToFit="1"/>
    </xf>
    <xf numFmtId="0" fontId="44" fillId="0" borderId="264" xfId="0" applyFont="1" applyFill="1" applyBorder="1" applyAlignment="1">
      <alignment horizontal="left" vertical="center" shrinkToFit="1"/>
    </xf>
    <xf numFmtId="0" fontId="44" fillId="0" borderId="241" xfId="0" applyFont="1" applyFill="1" applyBorder="1" applyAlignment="1">
      <alignment horizontal="left" vertical="center" shrinkToFit="1"/>
    </xf>
    <xf numFmtId="0" fontId="44" fillId="0" borderId="249" xfId="0" applyFont="1" applyFill="1" applyBorder="1" applyAlignment="1">
      <alignment horizontal="left" vertical="center" shrinkToFit="1"/>
    </xf>
    <xf numFmtId="0" fontId="44" fillId="0" borderId="265" xfId="0" applyFont="1" applyFill="1" applyBorder="1" applyAlignment="1">
      <alignment horizontal="left" vertical="center" shrinkToFit="1"/>
    </xf>
    <xf numFmtId="0" fontId="44" fillId="0" borderId="50" xfId="0" applyFont="1" applyFill="1" applyBorder="1" applyAlignment="1">
      <alignment horizontal="left" vertical="center"/>
    </xf>
    <xf numFmtId="0" fontId="44" fillId="0" borderId="91" xfId="0" applyFont="1" applyFill="1" applyBorder="1" applyAlignment="1">
      <alignment horizontal="left" vertical="center"/>
    </xf>
    <xf numFmtId="0" fontId="28" fillId="0" borderId="0" xfId="0" applyFont="1" applyFill="1" applyAlignment="1">
      <alignment vertical="top"/>
    </xf>
    <xf numFmtId="180" fontId="44" fillId="0" borderId="31" xfId="0" applyNumberFormat="1" applyFont="1" applyFill="1" applyBorder="1" applyAlignment="1" applyProtection="1">
      <alignment vertical="center" shrinkToFit="1"/>
      <protection locked="0"/>
    </xf>
    <xf numFmtId="180" fontId="44" fillId="0" borderId="32" xfId="0" applyNumberFormat="1" applyFont="1" applyFill="1" applyBorder="1" applyAlignment="1" applyProtection="1">
      <alignment vertical="center" shrinkToFit="1"/>
      <protection locked="0"/>
    </xf>
    <xf numFmtId="180" fontId="44" fillId="0" borderId="34" xfId="0" applyNumberFormat="1" applyFont="1" applyFill="1" applyBorder="1" applyAlignment="1" applyProtection="1">
      <alignment vertical="center" shrinkToFit="1"/>
      <protection locked="0"/>
    </xf>
    <xf numFmtId="180" fontId="44" fillId="0" borderId="35" xfId="0" applyNumberFormat="1" applyFont="1" applyFill="1" applyBorder="1" applyAlignment="1" applyProtection="1">
      <alignment vertical="center" shrinkToFit="1"/>
      <protection locked="0"/>
    </xf>
    <xf numFmtId="0" fontId="44" fillId="0" borderId="110" xfId="0" applyFont="1" applyFill="1" applyBorder="1" applyAlignment="1">
      <alignment horizontal="left" vertical="center"/>
    </xf>
    <xf numFmtId="3" fontId="33" fillId="0" borderId="0" xfId="65" applyNumberFormat="1" applyFont="1" applyFill="1" applyBorder="1" applyAlignment="1" applyProtection="1">
      <alignment vertical="top"/>
    </xf>
    <xf numFmtId="0" fontId="28" fillId="0" borderId="0" xfId="0" applyFont="1" applyFill="1" applyAlignment="1" applyProtection="1">
      <alignment vertical="top"/>
    </xf>
    <xf numFmtId="0" fontId="71" fillId="0" borderId="0" xfId="0" applyFont="1" applyFill="1" applyAlignment="1">
      <alignment horizontal="center" vertical="center"/>
    </xf>
    <xf numFmtId="0" fontId="28" fillId="0" borderId="251" xfId="0" applyFont="1" applyFill="1" applyBorder="1" applyAlignment="1">
      <alignment horizontal="center" vertical="center"/>
    </xf>
    <xf numFmtId="0" fontId="28" fillId="0" borderId="194" xfId="0" applyFont="1" applyFill="1" applyBorder="1" applyAlignment="1">
      <alignment horizontal="center" vertical="center"/>
    </xf>
    <xf numFmtId="0" fontId="28" fillId="0" borderId="274" xfId="0" applyFont="1" applyFill="1" applyBorder="1" applyAlignment="1">
      <alignment horizontal="center" vertical="center"/>
    </xf>
    <xf numFmtId="0" fontId="28" fillId="0" borderId="275" xfId="0" applyFont="1" applyFill="1" applyBorder="1" applyAlignment="1">
      <alignment horizontal="center" vertical="center"/>
    </xf>
    <xf numFmtId="0" fontId="28" fillId="0" borderId="276" xfId="0" applyFont="1" applyFill="1" applyBorder="1" applyAlignment="1">
      <alignment horizontal="center" vertical="center"/>
    </xf>
    <xf numFmtId="0" fontId="28" fillId="0" borderId="277" xfId="0" applyFont="1" applyFill="1" applyBorder="1" applyAlignment="1">
      <alignment horizontal="center" vertical="center"/>
    </xf>
    <xf numFmtId="0" fontId="28" fillId="0" borderId="278" xfId="0" applyFont="1" applyFill="1" applyBorder="1" applyAlignment="1">
      <alignment horizontal="center" vertical="center"/>
    </xf>
    <xf numFmtId="0" fontId="28" fillId="0" borderId="279" xfId="0" applyFont="1" applyFill="1" applyBorder="1" applyAlignment="1">
      <alignment horizontal="center" vertical="center"/>
    </xf>
    <xf numFmtId="0" fontId="28" fillId="0" borderId="278" xfId="0" applyFont="1" applyFill="1" applyBorder="1" applyAlignment="1">
      <alignment horizontal="center" vertical="center" wrapText="1"/>
    </xf>
    <xf numFmtId="0" fontId="28" fillId="0" borderId="279" xfId="0" applyFont="1" applyFill="1" applyBorder="1" applyAlignment="1">
      <alignment horizontal="center" vertical="center" wrapText="1"/>
    </xf>
    <xf numFmtId="0" fontId="28" fillId="0" borderId="271" xfId="0" applyFont="1" applyFill="1" applyBorder="1" applyAlignment="1">
      <alignment horizontal="center" vertical="center" wrapText="1"/>
    </xf>
    <xf numFmtId="0" fontId="28" fillId="0" borderId="269" xfId="0" applyFont="1" applyFill="1" applyBorder="1" applyAlignment="1">
      <alignment horizontal="center" vertical="center" wrapText="1"/>
    </xf>
    <xf numFmtId="0" fontId="28" fillId="0" borderId="280" xfId="0" applyFont="1" applyFill="1" applyBorder="1" applyAlignment="1">
      <alignment horizontal="center" vertical="center" wrapText="1"/>
    </xf>
    <xf numFmtId="0" fontId="28" fillId="0" borderId="86" xfId="0" applyFont="1" applyFill="1" applyBorder="1" applyAlignment="1">
      <alignment horizontal="center" vertical="center"/>
    </xf>
    <xf numFmtId="0" fontId="28" fillId="0" borderId="186" xfId="0" applyFont="1" applyFill="1" applyBorder="1" applyAlignment="1">
      <alignment horizontal="center" vertical="center"/>
    </xf>
    <xf numFmtId="0" fontId="28" fillId="0" borderId="272" xfId="0" applyFont="1" applyFill="1" applyBorder="1" applyAlignment="1">
      <alignment horizontal="center" vertical="center" wrapText="1"/>
    </xf>
    <xf numFmtId="0" fontId="28" fillId="0" borderId="273" xfId="0" applyFont="1" applyFill="1" applyBorder="1" applyAlignment="1">
      <alignment horizontal="center" vertical="center" wrapText="1"/>
    </xf>
    <xf numFmtId="0" fontId="28" fillId="0" borderId="270" xfId="0" applyFont="1" applyFill="1" applyBorder="1" applyAlignment="1">
      <alignment horizontal="center" vertical="center" wrapText="1"/>
    </xf>
    <xf numFmtId="0" fontId="28" fillId="0" borderId="267" xfId="0" applyFont="1" applyFill="1" applyBorder="1" applyAlignment="1">
      <alignment horizontal="center" vertical="center" wrapText="1"/>
    </xf>
    <xf numFmtId="0" fontId="28" fillId="0" borderId="188"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267" xfId="0" applyFont="1" applyFill="1" applyBorder="1" applyAlignment="1">
      <alignment horizontal="center" vertical="center"/>
    </xf>
    <xf numFmtId="0" fontId="28" fillId="0" borderId="188" xfId="0" applyFont="1" applyFill="1" applyBorder="1" applyAlignment="1">
      <alignment horizontal="center" vertical="center"/>
    </xf>
    <xf numFmtId="0" fontId="28" fillId="0" borderId="17" xfId="0" applyFont="1" applyFill="1" applyBorder="1" applyAlignment="1">
      <alignment horizontal="center" vertical="center"/>
    </xf>
    <xf numFmtId="0" fontId="28" fillId="32" borderId="236" xfId="0" applyFont="1" applyFill="1" applyBorder="1" applyAlignment="1">
      <alignment vertical="center"/>
    </xf>
    <xf numFmtId="0" fontId="28" fillId="32" borderId="1" xfId="0" applyFont="1" applyFill="1" applyBorder="1" applyAlignment="1">
      <alignment vertical="center"/>
    </xf>
    <xf numFmtId="0" fontId="28" fillId="32" borderId="185" xfId="0" applyFont="1" applyFill="1" applyBorder="1" applyAlignment="1">
      <alignment vertical="center"/>
    </xf>
    <xf numFmtId="180" fontId="46" fillId="28" borderId="31" xfId="0" applyNumberFormat="1" applyFont="1" applyFill="1" applyBorder="1" applyAlignment="1">
      <alignment vertical="center" shrinkToFit="1"/>
    </xf>
    <xf numFmtId="180" fontId="46" fillId="28" borderId="32" xfId="0" applyNumberFormat="1" applyFont="1" applyFill="1" applyBorder="1" applyAlignment="1">
      <alignment vertical="center" shrinkToFit="1"/>
    </xf>
    <xf numFmtId="180" fontId="46" fillId="28" borderId="117" xfId="0" applyNumberFormat="1" applyFont="1" applyFill="1" applyBorder="1" applyAlignment="1">
      <alignment vertical="center" shrinkToFit="1"/>
    </xf>
    <xf numFmtId="180" fontId="46" fillId="28" borderId="34" xfId="0" applyNumberFormat="1" applyFont="1" applyFill="1" applyBorder="1" applyAlignment="1">
      <alignment vertical="center" shrinkToFit="1"/>
    </xf>
    <xf numFmtId="180" fontId="46" fillId="28" borderId="35" xfId="0" applyNumberFormat="1" applyFont="1" applyFill="1" applyBorder="1" applyAlignment="1">
      <alignment vertical="center" shrinkToFit="1"/>
    </xf>
    <xf numFmtId="180" fontId="46" fillId="28" borderId="187" xfId="0" applyNumberFormat="1" applyFont="1" applyFill="1" applyBorder="1" applyAlignment="1">
      <alignment vertical="center" shrinkToFit="1"/>
    </xf>
    <xf numFmtId="0" fontId="28" fillId="0" borderId="99" xfId="0" applyFont="1" applyFill="1" applyBorder="1" applyAlignment="1">
      <alignment horizontal="center" vertical="center"/>
    </xf>
    <xf numFmtId="0" fontId="28" fillId="0" borderId="268" xfId="0" applyFont="1" applyFill="1" applyBorder="1" applyAlignment="1">
      <alignment horizontal="center" vertical="center"/>
    </xf>
    <xf numFmtId="0" fontId="50" fillId="0" borderId="0" xfId="0" applyFont="1" applyAlignment="1">
      <alignment horizontal="center" vertical="center"/>
    </xf>
    <xf numFmtId="0" fontId="28" fillId="0" borderId="44"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46" xfId="0" applyFont="1" applyBorder="1" applyAlignment="1">
      <alignment horizontal="center" vertical="center"/>
    </xf>
    <xf numFmtId="0" fontId="28" fillId="0" borderId="49" xfId="0" applyFont="1" applyBorder="1" applyAlignment="1">
      <alignment horizontal="center" vertical="center"/>
    </xf>
    <xf numFmtId="0" fontId="28" fillId="0" borderId="47" xfId="0" applyFont="1" applyBorder="1" applyAlignment="1">
      <alignment horizontal="center" vertical="center" wrapText="1"/>
    </xf>
    <xf numFmtId="0" fontId="28" fillId="0" borderId="50" xfId="0" applyFont="1" applyBorder="1" applyAlignment="1">
      <alignment horizontal="center" vertical="center" wrapText="1"/>
    </xf>
    <xf numFmtId="0" fontId="28" fillId="0" borderId="44" xfId="0" applyFont="1" applyBorder="1" applyAlignment="1">
      <alignment horizontal="center" vertical="center"/>
    </xf>
    <xf numFmtId="0" fontId="28" fillId="0" borderId="85" xfId="0" applyFont="1" applyBorder="1" applyAlignment="1">
      <alignment horizontal="center" vertical="center"/>
    </xf>
    <xf numFmtId="0" fontId="77" fillId="0" borderId="0" xfId="0" applyFont="1" applyAlignment="1">
      <alignment horizontal="center" vertical="center"/>
    </xf>
    <xf numFmtId="0" fontId="0" fillId="32" borderId="26" xfId="0" applyFill="1" applyBorder="1" applyAlignment="1">
      <alignment vertical="center"/>
    </xf>
    <xf numFmtId="0" fontId="0" fillId="32" borderId="27" xfId="0" applyFill="1" applyBorder="1" applyAlignment="1">
      <alignment vertical="center"/>
    </xf>
    <xf numFmtId="0" fontId="0" fillId="32" borderId="44" xfId="0" applyFill="1" applyBorder="1" applyAlignment="1">
      <alignment vertical="center"/>
    </xf>
    <xf numFmtId="0" fontId="0" fillId="32" borderId="85" xfId="0" applyFill="1" applyBorder="1" applyAlignment="1">
      <alignment vertical="center"/>
    </xf>
    <xf numFmtId="0" fontId="0" fillId="32" borderId="18" xfId="0" applyFill="1" applyBorder="1" applyAlignment="1">
      <alignment vertical="center"/>
    </xf>
    <xf numFmtId="0" fontId="0" fillId="32" borderId="44" xfId="0" applyFill="1" applyBorder="1" applyAlignment="1">
      <alignment vertical="center" wrapText="1"/>
    </xf>
    <xf numFmtId="0" fontId="0" fillId="32" borderId="85" xfId="0" applyFill="1" applyBorder="1" applyAlignment="1">
      <alignment vertical="center" wrapText="1"/>
    </xf>
    <xf numFmtId="0" fontId="0" fillId="32" borderId="281" xfId="0" applyFill="1" applyBorder="1" applyAlignment="1">
      <alignment vertical="center" wrapText="1"/>
    </xf>
    <xf numFmtId="0" fontId="0" fillId="32" borderId="49" xfId="0" applyFill="1" applyBorder="1" applyAlignment="1">
      <alignment vertical="center" wrapText="1"/>
    </xf>
    <xf numFmtId="0" fontId="0" fillId="32" borderId="26" xfId="0" applyFill="1" applyBorder="1" applyAlignment="1">
      <alignment vertical="center" wrapText="1"/>
    </xf>
    <xf numFmtId="0" fontId="0" fillId="32" borderId="27" xfId="0" applyFill="1" applyBorder="1" applyAlignment="1">
      <alignment vertical="center" wrapText="1"/>
    </xf>
    <xf numFmtId="0" fontId="0" fillId="0" borderId="86" xfId="0" applyBorder="1" applyAlignment="1">
      <alignment vertical="center"/>
    </xf>
    <xf numFmtId="0" fontId="0" fillId="0" borderId="186" xfId="0" applyBorder="1" applyAlignment="1">
      <alignment vertical="center"/>
    </xf>
    <xf numFmtId="0" fontId="0" fillId="32" borderId="3" xfId="0" applyFill="1" applyBorder="1" applyAlignment="1">
      <alignment vertical="center"/>
    </xf>
    <xf numFmtId="0" fontId="0" fillId="32" borderId="18" xfId="0" applyFill="1" applyBorder="1" applyAlignment="1">
      <alignment vertical="center" wrapText="1"/>
    </xf>
    <xf numFmtId="0" fontId="0" fillId="32" borderId="3" xfId="0" applyFill="1" applyBorder="1" applyAlignment="1">
      <alignment vertical="center" wrapText="1"/>
    </xf>
    <xf numFmtId="0" fontId="0" fillId="0" borderId="46" xfId="0" applyBorder="1"/>
    <xf numFmtId="0" fontId="0" fillId="0" borderId="27" xfId="0" applyBorder="1"/>
    <xf numFmtId="0" fontId="0" fillId="0" borderId="18" xfId="0" applyBorder="1" applyAlignment="1">
      <alignment horizontal="center" vertical="center" wrapText="1"/>
    </xf>
    <xf numFmtId="0" fontId="0" fillId="0" borderId="3" xfId="0" applyBorder="1" applyAlignment="1">
      <alignment horizontal="center" vertical="center"/>
    </xf>
    <xf numFmtId="0" fontId="73" fillId="0" borderId="0" xfId="0" applyFont="1" applyFill="1" applyAlignment="1">
      <alignment horizontal="center" vertical="center"/>
    </xf>
    <xf numFmtId="0" fontId="0" fillId="16" borderId="46" xfId="0" applyFill="1" applyBorder="1" applyAlignment="1">
      <alignment horizontal="center" vertical="center"/>
    </xf>
    <xf numFmtId="0" fontId="0" fillId="16" borderId="47" xfId="0" applyFill="1" applyBorder="1" applyAlignment="1">
      <alignment horizontal="center" vertical="center"/>
    </xf>
    <xf numFmtId="0" fontId="0" fillId="16" borderId="45" xfId="0" applyFill="1" applyBorder="1" applyAlignment="1">
      <alignment horizontal="center" vertical="center"/>
    </xf>
    <xf numFmtId="0" fontId="0" fillId="16" borderId="49" xfId="0" applyFill="1" applyBorder="1" applyAlignment="1">
      <alignment horizontal="center" vertical="center"/>
    </xf>
    <xf numFmtId="0" fontId="0" fillId="16" borderId="50" xfId="0" applyFill="1" applyBorder="1" applyAlignment="1">
      <alignment horizontal="center" vertical="center"/>
    </xf>
    <xf numFmtId="0" fontId="0" fillId="16" borderId="43" xfId="0" applyFill="1" applyBorder="1" applyAlignment="1">
      <alignment horizontal="center" vertical="center"/>
    </xf>
    <xf numFmtId="184" fontId="1" fillId="0" borderId="46" xfId="65" applyNumberFormat="1" applyFont="1" applyBorder="1" applyAlignment="1">
      <alignment horizontal="left" vertical="center"/>
    </xf>
    <xf numFmtId="184" fontId="1" fillId="0" borderId="45" xfId="65" applyNumberFormat="1" applyFont="1" applyBorder="1" applyAlignment="1">
      <alignment horizontal="left" vertical="center"/>
    </xf>
    <xf numFmtId="0" fontId="0" fillId="0" borderId="45" xfId="0" applyBorder="1"/>
    <xf numFmtId="0" fontId="1" fillId="16" borderId="26" xfId="0" applyFont="1" applyFill="1" applyBorder="1" applyAlignment="1">
      <alignment horizontal="center" vertical="center"/>
    </xf>
    <xf numFmtId="0" fontId="1" fillId="16" borderId="2" xfId="0" applyFont="1" applyFill="1" applyBorder="1" applyAlignment="1">
      <alignment horizontal="center" vertical="center"/>
    </xf>
    <xf numFmtId="0" fontId="1" fillId="16" borderId="27" xfId="0" applyFont="1" applyFill="1" applyBorder="1" applyAlignment="1">
      <alignment horizontal="center" vertical="center"/>
    </xf>
    <xf numFmtId="0" fontId="0" fillId="16" borderId="26" xfId="0" applyFill="1" applyBorder="1" applyAlignment="1">
      <alignment horizontal="center" vertical="center"/>
    </xf>
    <xf numFmtId="0" fontId="0" fillId="16" borderId="27" xfId="0" applyFill="1" applyBorder="1" applyAlignment="1">
      <alignment horizontal="center" vertical="center"/>
    </xf>
    <xf numFmtId="38" fontId="1" fillId="0" borderId="174" xfId="65" applyFont="1" applyBorder="1" applyAlignment="1">
      <alignment vertical="center"/>
    </xf>
    <xf numFmtId="38" fontId="1" fillId="0" borderId="282" xfId="65" applyFont="1" applyBorder="1" applyAlignment="1">
      <alignment vertical="center"/>
    </xf>
    <xf numFmtId="0" fontId="0" fillId="34" borderId="44" xfId="0" applyFill="1" applyBorder="1" applyAlignment="1">
      <alignment horizontal="center" vertical="center" wrapText="1"/>
    </xf>
    <xf numFmtId="0" fontId="0" fillId="34" borderId="18" xfId="0" applyFill="1" applyBorder="1" applyAlignment="1">
      <alignment horizontal="center" vertical="center"/>
    </xf>
    <xf numFmtId="0" fontId="0" fillId="34" borderId="44" xfId="0" applyFill="1" applyBorder="1" applyAlignment="1">
      <alignment horizontal="center" vertical="center"/>
    </xf>
    <xf numFmtId="38" fontId="1" fillId="30" borderId="174" xfId="65" applyFont="1" applyFill="1" applyBorder="1" applyAlignment="1">
      <alignment vertical="center"/>
    </xf>
    <xf numFmtId="38" fontId="1" fillId="30" borderId="282" xfId="65" applyFont="1" applyFill="1" applyBorder="1" applyAlignment="1">
      <alignment vertical="center"/>
    </xf>
    <xf numFmtId="38" fontId="1" fillId="30" borderId="175" xfId="65" applyFont="1" applyFill="1" applyBorder="1" applyAlignment="1">
      <alignment vertical="center"/>
    </xf>
    <xf numFmtId="38" fontId="1" fillId="30" borderId="283" xfId="65" applyFont="1" applyFill="1" applyBorder="1" applyAlignment="1">
      <alignment vertical="center"/>
    </xf>
    <xf numFmtId="38" fontId="1" fillId="30" borderId="176" xfId="65" applyFont="1" applyFill="1" applyBorder="1" applyAlignment="1">
      <alignment vertical="center"/>
    </xf>
    <xf numFmtId="38" fontId="1" fillId="30" borderId="284" xfId="65" applyFont="1" applyFill="1" applyBorder="1" applyAlignment="1">
      <alignment vertical="center"/>
    </xf>
    <xf numFmtId="184" fontId="1" fillId="0" borderId="44" xfId="65" applyNumberFormat="1" applyFont="1" applyBorder="1" applyAlignment="1">
      <alignment horizontal="center" vertical="center" textRotation="255"/>
    </xf>
    <xf numFmtId="184" fontId="1" fillId="0" borderId="85" xfId="65" applyNumberFormat="1" applyFont="1" applyBorder="1" applyAlignment="1">
      <alignment horizontal="center" vertical="center" textRotation="255"/>
    </xf>
    <xf numFmtId="184" fontId="1" fillId="0" borderId="18" xfId="65" applyNumberFormat="1" applyFont="1" applyBorder="1" applyAlignment="1">
      <alignment horizontal="center" vertical="center" textRotation="255"/>
    </xf>
    <xf numFmtId="0" fontId="0" fillId="0" borderId="46" xfId="0" applyBorder="1" applyAlignment="1">
      <alignment vertical="center"/>
    </xf>
    <xf numFmtId="0" fontId="0" fillId="0" borderId="45" xfId="0" applyBorder="1" applyAlignment="1">
      <alignment vertical="center"/>
    </xf>
    <xf numFmtId="0" fontId="0" fillId="34" borderId="18" xfId="0" applyFill="1" applyBorder="1" applyAlignment="1">
      <alignment horizontal="center" vertical="center" wrapText="1"/>
    </xf>
    <xf numFmtId="0" fontId="0" fillId="0" borderId="46" xfId="0" applyBorder="1" applyAlignment="1">
      <alignment vertical="center" wrapText="1"/>
    </xf>
    <xf numFmtId="0" fontId="0" fillId="0" borderId="27" xfId="0" applyBorder="1" applyAlignment="1">
      <alignment vertical="center" wrapText="1"/>
    </xf>
    <xf numFmtId="0" fontId="0" fillId="0" borderId="85"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vertical="center"/>
    </xf>
    <xf numFmtId="0" fontId="0" fillId="16" borderId="2" xfId="0" applyFill="1" applyBorder="1" applyAlignment="1">
      <alignment horizontal="center" vertical="center"/>
    </xf>
    <xf numFmtId="38" fontId="1" fillId="0" borderId="176" xfId="65" applyFont="1" applyBorder="1" applyAlignment="1">
      <alignment vertical="center"/>
    </xf>
    <xf numFmtId="38" fontId="1" fillId="0" borderId="284" xfId="65" applyFont="1" applyBorder="1" applyAlignment="1">
      <alignment vertical="center"/>
    </xf>
    <xf numFmtId="38" fontId="1" fillId="0" borderId="175" xfId="65" applyFont="1" applyBorder="1" applyAlignment="1">
      <alignment vertical="center"/>
    </xf>
    <xf numFmtId="38" fontId="1" fillId="0" borderId="283" xfId="65" applyFont="1" applyBorder="1" applyAlignment="1">
      <alignment vertical="center"/>
    </xf>
    <xf numFmtId="184" fontId="1" fillId="0" borderId="44" xfId="65" applyNumberFormat="1" applyFont="1" applyBorder="1" applyAlignment="1">
      <alignment horizontal="center" vertical="center" textRotation="255" wrapText="1"/>
    </xf>
    <xf numFmtId="0" fontId="44" fillId="25" borderId="44" xfId="0" applyFont="1" applyFill="1" applyBorder="1" applyAlignment="1">
      <alignment horizontal="center" vertical="center" wrapText="1"/>
    </xf>
    <xf numFmtId="0" fontId="44" fillId="25" borderId="18" xfId="0" applyFont="1" applyFill="1" applyBorder="1" applyAlignment="1">
      <alignment horizontal="center" vertical="center"/>
    </xf>
    <xf numFmtId="0" fontId="44" fillId="25" borderId="44" xfId="0" applyFont="1" applyFill="1" applyBorder="1" applyAlignment="1">
      <alignment horizontal="center" vertical="center"/>
    </xf>
    <xf numFmtId="0" fontId="0" fillId="0" borderId="46" xfId="0" applyFont="1" applyBorder="1" applyAlignment="1">
      <alignment vertical="center"/>
    </xf>
    <xf numFmtId="0" fontId="12" fillId="0" borderId="47" xfId="0" applyFont="1" applyBorder="1" applyAlignment="1">
      <alignment vertical="center"/>
    </xf>
    <xf numFmtId="0" fontId="12" fillId="0" borderId="45" xfId="0" applyFont="1" applyBorder="1" applyAlignment="1">
      <alignment vertical="center"/>
    </xf>
    <xf numFmtId="0" fontId="12" fillId="0" borderId="25" xfId="0" applyFont="1" applyBorder="1" applyAlignment="1">
      <alignment vertical="center"/>
    </xf>
    <xf numFmtId="0" fontId="12" fillId="0" borderId="0"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0" fontId="12" fillId="0" borderId="50"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horizontal="center" vertical="center"/>
    </xf>
    <xf numFmtId="0" fontId="12" fillId="0" borderId="18" xfId="0" applyFont="1" applyBorder="1" applyAlignment="1">
      <alignment horizontal="center" vertical="center"/>
    </xf>
    <xf numFmtId="38" fontId="12" fillId="25" borderId="44" xfId="65" applyFill="1" applyBorder="1" applyAlignment="1">
      <alignment horizontal="center" vertical="center"/>
    </xf>
    <xf numFmtId="38" fontId="12" fillId="25" borderId="85" xfId="65" applyFill="1" applyBorder="1" applyAlignment="1">
      <alignment horizontal="center" vertical="center"/>
    </xf>
    <xf numFmtId="38" fontId="12" fillId="25" borderId="18" xfId="65" applyFill="1" applyBorder="1" applyAlignment="1">
      <alignment horizontal="center" vertical="center"/>
    </xf>
    <xf numFmtId="0" fontId="12" fillId="0" borderId="26" xfId="0" applyFont="1" applyBorder="1" applyAlignment="1">
      <alignment vertical="center"/>
    </xf>
    <xf numFmtId="0" fontId="0" fillId="0" borderId="2" xfId="0" applyBorder="1" applyAlignment="1">
      <alignment vertical="center"/>
    </xf>
    <xf numFmtId="0" fontId="0" fillId="0" borderId="26" xfId="0" applyFont="1" applyBorder="1" applyAlignment="1">
      <alignment vertical="center"/>
    </xf>
    <xf numFmtId="0" fontId="12" fillId="0" borderId="3" xfId="0" applyFont="1" applyBorder="1" applyAlignment="1">
      <alignment horizontal="center" vertical="center"/>
    </xf>
    <xf numFmtId="0" fontId="0" fillId="16" borderId="44" xfId="0" applyFont="1" applyFill="1" applyBorder="1" applyAlignment="1">
      <alignment horizontal="center" vertical="center" wrapText="1"/>
    </xf>
    <xf numFmtId="0" fontId="0" fillId="16" borderId="18" xfId="0" applyFont="1" applyFill="1" applyBorder="1" applyAlignment="1">
      <alignment horizontal="center" vertical="center" wrapText="1"/>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80"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3" xfId="0" applyBorder="1"/>
    <xf numFmtId="0" fontId="0" fillId="16" borderId="3" xfId="0" applyFill="1" applyBorder="1" applyAlignment="1">
      <alignment horizontal="center" vertical="center" wrapText="1"/>
    </xf>
    <xf numFmtId="0" fontId="12" fillId="16" borderId="3" xfId="0" applyFont="1" applyFill="1" applyBorder="1" applyAlignment="1">
      <alignment horizontal="center" vertical="center" wrapText="1"/>
    </xf>
    <xf numFmtId="0" fontId="12" fillId="16" borderId="119" xfId="0" applyFont="1" applyFill="1" applyBorder="1" applyAlignment="1">
      <alignment horizontal="center" vertical="center" wrapText="1"/>
    </xf>
    <xf numFmtId="0" fontId="0" fillId="16" borderId="119" xfId="0" applyFill="1" applyBorder="1" applyAlignment="1">
      <alignment horizontal="center" vertical="center" wrapText="1"/>
    </xf>
    <xf numFmtId="0" fontId="12" fillId="16" borderId="120" xfId="0" applyFont="1" applyFill="1" applyBorder="1" applyAlignment="1">
      <alignment horizontal="center" vertical="center" wrapText="1"/>
    </xf>
    <xf numFmtId="0" fontId="0" fillId="16" borderId="120" xfId="0" applyFill="1" applyBorder="1" applyAlignment="1">
      <alignment horizontal="center" vertical="center" wrapText="1"/>
    </xf>
    <xf numFmtId="0" fontId="12" fillId="16" borderId="118" xfId="0" applyFont="1" applyFill="1" applyBorder="1" applyAlignment="1">
      <alignment horizontal="center" vertical="center" wrapText="1"/>
    </xf>
    <xf numFmtId="0" fontId="0" fillId="16" borderId="118" xfId="0" applyFill="1" applyBorder="1" applyAlignment="1">
      <alignment horizontal="center" vertical="center" wrapText="1"/>
    </xf>
    <xf numFmtId="0" fontId="80" fillId="0" borderId="44" xfId="0" applyFont="1" applyBorder="1" applyAlignment="1">
      <alignment horizontal="center" vertical="center"/>
    </xf>
    <xf numFmtId="0" fontId="80" fillId="0" borderId="18" xfId="0" applyFont="1" applyBorder="1" applyAlignment="1">
      <alignment horizontal="center" vertical="center"/>
    </xf>
    <xf numFmtId="38" fontId="1" fillId="0" borderId="47" xfId="65"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5" xfId="0" applyFont="1" applyBorder="1" applyAlignment="1">
      <alignment horizontal="center" vertical="center"/>
    </xf>
    <xf numFmtId="0" fontId="99" fillId="0" borderId="0" xfId="0" applyFont="1" applyFill="1" applyAlignment="1">
      <alignment horizontal="left" vertical="center"/>
    </xf>
    <xf numFmtId="0" fontId="12" fillId="0" borderId="285" xfId="0" applyFont="1" applyBorder="1" applyAlignment="1">
      <alignment horizontal="center" vertical="center"/>
    </xf>
    <xf numFmtId="0" fontId="49" fillId="0" borderId="40" xfId="0" applyFont="1" applyFill="1" applyBorder="1" applyAlignment="1">
      <alignment horizontal="center" vertical="center"/>
    </xf>
    <xf numFmtId="0" fontId="49" fillId="0" borderId="63" xfId="0" applyFont="1" applyFill="1" applyBorder="1" applyAlignment="1">
      <alignment horizontal="center" vertical="center"/>
    </xf>
    <xf numFmtId="0" fontId="12" fillId="0" borderId="2"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9" fillId="0" borderId="38" xfId="0" applyFont="1" applyBorder="1" applyAlignment="1">
      <alignment horizontal="center" vertical="center"/>
    </xf>
    <xf numFmtId="0" fontId="49" fillId="0" borderId="55" xfId="0" applyFont="1" applyBorder="1" applyAlignment="1">
      <alignment horizontal="center" vertical="center"/>
    </xf>
    <xf numFmtId="38" fontId="49" fillId="0" borderId="42" xfId="65" applyNumberFormat="1" applyFont="1" applyBorder="1" applyAlignment="1">
      <alignment horizontal="center" vertical="center"/>
    </xf>
    <xf numFmtId="38" fontId="49" fillId="0" borderId="54" xfId="65" applyNumberFormat="1" applyFont="1" applyBorder="1" applyAlignment="1">
      <alignment horizontal="center" vertical="center"/>
    </xf>
    <xf numFmtId="0" fontId="44" fillId="0" borderId="38" xfId="0" applyFont="1" applyBorder="1" applyAlignment="1">
      <alignment horizontal="center" vertical="center"/>
    </xf>
    <xf numFmtId="0" fontId="44" fillId="0" borderId="55" xfId="0" applyFont="1" applyBorder="1" applyAlignment="1">
      <alignment horizontal="center" vertical="center"/>
    </xf>
    <xf numFmtId="38" fontId="49" fillId="0" borderId="40" xfId="0" applyNumberFormat="1" applyFont="1" applyFill="1" applyBorder="1" applyAlignment="1">
      <alignment horizontal="center" vertical="center"/>
    </xf>
    <xf numFmtId="0" fontId="49" fillId="0" borderId="42" xfId="0" applyFont="1" applyFill="1" applyBorder="1" applyAlignment="1">
      <alignment horizontal="center" vertical="center"/>
    </xf>
    <xf numFmtId="0" fontId="49" fillId="0" borderId="54" xfId="0" applyFont="1" applyFill="1" applyBorder="1" applyAlignment="1">
      <alignment horizontal="center" vertical="center"/>
    </xf>
    <xf numFmtId="0" fontId="49" fillId="0" borderId="67" xfId="0" applyFont="1" applyFill="1" applyBorder="1" applyAlignment="1">
      <alignment horizontal="center" vertical="center"/>
    </xf>
    <xf numFmtId="0" fontId="49" fillId="0" borderId="83" xfId="0" applyFont="1" applyFill="1" applyBorder="1" applyAlignment="1">
      <alignment horizontal="center" vertical="center"/>
    </xf>
    <xf numFmtId="3" fontId="71" fillId="0" borderId="0" xfId="65" applyNumberFormat="1" applyFont="1" applyFill="1" applyAlignment="1">
      <alignment horizontal="center" vertical="center"/>
    </xf>
    <xf numFmtId="3" fontId="102" fillId="33" borderId="31" xfId="65" applyNumberFormat="1" applyFont="1" applyFill="1" applyBorder="1" applyAlignment="1">
      <alignment horizontal="center" vertical="center"/>
    </xf>
    <xf numFmtId="3" fontId="102" fillId="33" borderId="32" xfId="65" applyNumberFormat="1" applyFont="1" applyFill="1" applyBorder="1" applyAlignment="1">
      <alignment horizontal="center" vertical="center"/>
    </xf>
    <xf numFmtId="3" fontId="102" fillId="33" borderId="117" xfId="65" applyNumberFormat="1" applyFont="1" applyFill="1" applyBorder="1" applyAlignment="1">
      <alignment horizontal="center" vertical="center"/>
    </xf>
    <xf numFmtId="3" fontId="102" fillId="33" borderId="33" xfId="65" applyNumberFormat="1" applyFont="1" applyFill="1" applyBorder="1" applyAlignment="1">
      <alignment horizontal="center" vertical="center"/>
    </xf>
    <xf numFmtId="3" fontId="102" fillId="33" borderId="0" xfId="65" applyNumberFormat="1" applyFont="1" applyFill="1" applyBorder="1" applyAlignment="1">
      <alignment horizontal="center" vertical="center"/>
    </xf>
    <xf numFmtId="3" fontId="102" fillId="33" borderId="89" xfId="65" applyNumberFormat="1" applyFont="1" applyFill="1" applyBorder="1" applyAlignment="1">
      <alignment horizontal="center" vertical="center"/>
    </xf>
    <xf numFmtId="3" fontId="102" fillId="33" borderId="34" xfId="65" applyNumberFormat="1" applyFont="1" applyFill="1" applyBorder="1" applyAlignment="1">
      <alignment horizontal="center" vertical="center"/>
    </xf>
    <xf numFmtId="3" fontId="102" fillId="33" borderId="35" xfId="65" applyNumberFormat="1" applyFont="1" applyFill="1" applyBorder="1" applyAlignment="1">
      <alignment horizontal="center" vertical="center"/>
    </xf>
    <xf numFmtId="3" fontId="102" fillId="33" borderId="187" xfId="65" applyNumberFormat="1" applyFont="1" applyFill="1" applyBorder="1" applyAlignment="1">
      <alignment horizontal="center" vertical="center"/>
    </xf>
    <xf numFmtId="0" fontId="102" fillId="33" borderId="31" xfId="0" applyFont="1" applyFill="1" applyBorder="1" applyAlignment="1">
      <alignment horizontal="center" vertical="center"/>
    </xf>
    <xf numFmtId="0" fontId="102" fillId="33" borderId="32" xfId="0" applyFont="1" applyFill="1" applyBorder="1" applyAlignment="1">
      <alignment horizontal="center" vertical="center"/>
    </xf>
    <xf numFmtId="0" fontId="102" fillId="33" borderId="101" xfId="0" applyFont="1" applyFill="1" applyBorder="1" applyAlignment="1">
      <alignment horizontal="center" vertical="center"/>
    </xf>
    <xf numFmtId="0" fontId="102" fillId="33" borderId="50" xfId="0" applyFont="1" applyFill="1" applyBorder="1" applyAlignment="1">
      <alignment horizontal="center" vertical="center"/>
    </xf>
    <xf numFmtId="0" fontId="102" fillId="33" borderId="117" xfId="0" applyFont="1" applyFill="1" applyBorder="1" applyAlignment="1">
      <alignment horizontal="center" vertical="center"/>
    </xf>
    <xf numFmtId="0" fontId="102" fillId="33" borderId="91" xfId="0" applyFont="1" applyFill="1" applyBorder="1" applyAlignment="1">
      <alignment horizontal="center" vertical="center"/>
    </xf>
    <xf numFmtId="0" fontId="60" fillId="33" borderId="86" xfId="0" applyFont="1" applyFill="1" applyBorder="1" applyAlignment="1">
      <alignment horizontal="center" vertical="center"/>
    </xf>
    <xf numFmtId="0" fontId="60" fillId="33" borderId="84" xfId="0" applyFont="1" applyFill="1" applyBorder="1" applyAlignment="1">
      <alignment horizontal="center" vertical="center"/>
    </xf>
    <xf numFmtId="0" fontId="60" fillId="33" borderId="186" xfId="0" applyFont="1" applyFill="1" applyBorder="1" applyAlignment="1">
      <alignment horizontal="center" vertical="center"/>
    </xf>
    <xf numFmtId="0" fontId="46" fillId="0" borderId="46" xfId="0" applyFont="1" applyFill="1" applyBorder="1" applyAlignment="1">
      <alignment horizontal="left" vertical="center"/>
    </xf>
    <xf numFmtId="0" fontId="46" fillId="0" borderId="47" xfId="0" applyFont="1" applyFill="1" applyBorder="1" applyAlignment="1">
      <alignment horizontal="left" vertical="center"/>
    </xf>
    <xf numFmtId="0" fontId="46" fillId="0" borderId="200" xfId="0" applyFont="1" applyFill="1" applyBorder="1" applyAlignment="1">
      <alignment horizontal="left" vertical="center"/>
    </xf>
    <xf numFmtId="3" fontId="46" fillId="0" borderId="4" xfId="65" applyNumberFormat="1" applyFont="1" applyFill="1" applyBorder="1" applyAlignment="1">
      <alignment horizontal="left" vertical="center"/>
    </xf>
    <xf numFmtId="3" fontId="46" fillId="0" borderId="259" xfId="65" applyNumberFormat="1" applyFont="1" applyFill="1" applyBorder="1" applyAlignment="1">
      <alignment horizontal="left" vertical="center"/>
    </xf>
    <xf numFmtId="0" fontId="46" fillId="0" borderId="2" xfId="0" applyFont="1" applyFill="1" applyBorder="1" applyAlignment="1">
      <alignment horizontal="left" vertical="center"/>
    </xf>
    <xf numFmtId="0" fontId="46" fillId="0" borderId="109" xfId="0" applyFont="1" applyFill="1" applyBorder="1" applyAlignment="1">
      <alignment horizontal="left" vertical="center"/>
    </xf>
    <xf numFmtId="0" fontId="46" fillId="0" borderId="26" xfId="0" applyFont="1" applyFill="1" applyBorder="1" applyAlignment="1">
      <alignment horizontal="left" vertical="center"/>
    </xf>
    <xf numFmtId="0" fontId="46" fillId="0" borderId="112" xfId="0" applyFont="1" applyFill="1" applyBorder="1" applyAlignment="1">
      <alignment horizontal="left" vertical="center"/>
    </xf>
    <xf numFmtId="0" fontId="46" fillId="0" borderId="141" xfId="0" applyFont="1" applyFill="1" applyBorder="1" applyAlignment="1">
      <alignment horizontal="left" vertical="center"/>
    </xf>
    <xf numFmtId="0" fontId="46" fillId="0" borderId="142" xfId="0" applyFont="1" applyFill="1" applyBorder="1" applyAlignment="1">
      <alignment horizontal="left" vertical="center"/>
    </xf>
    <xf numFmtId="0" fontId="46" fillId="0" borderId="261" xfId="0" applyFont="1" applyFill="1" applyBorder="1" applyAlignment="1">
      <alignment horizontal="left" vertical="center"/>
    </xf>
    <xf numFmtId="0" fontId="46" fillId="0" borderId="262" xfId="0" applyFont="1" applyFill="1" applyBorder="1" applyAlignment="1">
      <alignment horizontal="left" vertical="center"/>
    </xf>
    <xf numFmtId="0" fontId="46" fillId="0" borderId="252" xfId="0" applyFont="1" applyFill="1" applyBorder="1" applyAlignment="1">
      <alignment horizontal="left" vertical="center"/>
    </xf>
    <xf numFmtId="3" fontId="46" fillId="0" borderId="100" xfId="65" applyNumberFormat="1" applyFont="1" applyFill="1" applyBorder="1" applyAlignment="1">
      <alignment vertical="center"/>
    </xf>
    <xf numFmtId="3" fontId="46" fillId="0" borderId="110" xfId="65" applyNumberFormat="1" applyFont="1" applyFill="1" applyBorder="1" applyAlignment="1">
      <alignment vertical="center"/>
    </xf>
    <xf numFmtId="3" fontId="46" fillId="0" borderId="2" xfId="65" applyNumberFormat="1" applyFont="1" applyFill="1" applyBorder="1" applyAlignment="1">
      <alignment vertical="center"/>
    </xf>
    <xf numFmtId="3" fontId="46" fillId="0" borderId="109" xfId="65" applyNumberFormat="1" applyFont="1" applyFill="1" applyBorder="1" applyAlignment="1">
      <alignment vertical="center"/>
    </xf>
    <xf numFmtId="3" fontId="46" fillId="0" borderId="2" xfId="65" applyNumberFormat="1" applyFont="1" applyFill="1" applyBorder="1" applyAlignment="1">
      <alignment horizontal="left" vertical="center"/>
    </xf>
    <xf numFmtId="3" fontId="46" fillId="0" borderId="109" xfId="65" applyNumberFormat="1" applyFont="1" applyFill="1" applyBorder="1" applyAlignment="1">
      <alignment horizontal="left" vertical="center"/>
    </xf>
    <xf numFmtId="3" fontId="46" fillId="0" borderId="26" xfId="65" applyNumberFormat="1" applyFont="1" applyFill="1" applyBorder="1" applyAlignment="1">
      <alignment horizontal="left" vertical="center"/>
    </xf>
    <xf numFmtId="3" fontId="46" fillId="0" borderId="4" xfId="65" applyNumberFormat="1" applyFont="1" applyFill="1" applyBorder="1" applyAlignment="1">
      <alignment vertical="center"/>
    </xf>
    <xf numFmtId="3" fontId="46" fillId="0" borderId="259" xfId="65" applyNumberFormat="1" applyFont="1" applyFill="1" applyBorder="1" applyAlignment="1">
      <alignment vertical="center"/>
    </xf>
    <xf numFmtId="3" fontId="46" fillId="0" borderId="26" xfId="65" applyNumberFormat="1" applyFont="1" applyFill="1" applyBorder="1" applyAlignment="1">
      <alignment vertical="center"/>
    </xf>
    <xf numFmtId="0" fontId="54" fillId="0" borderId="2" xfId="0" applyFont="1" applyFill="1" applyBorder="1" applyAlignment="1">
      <alignment vertical="center"/>
    </xf>
    <xf numFmtId="3" fontId="46" fillId="0" borderId="98" xfId="65" applyNumberFormat="1" applyFont="1" applyFill="1" applyBorder="1" applyAlignment="1">
      <alignment vertical="center"/>
    </xf>
    <xf numFmtId="3" fontId="46" fillId="0" borderId="47" xfId="65" applyNumberFormat="1" applyFont="1" applyFill="1" applyBorder="1" applyAlignment="1">
      <alignment vertical="center"/>
    </xf>
    <xf numFmtId="3" fontId="46" fillId="0" borderId="200" xfId="65" applyNumberFormat="1" applyFont="1" applyFill="1" applyBorder="1" applyAlignment="1">
      <alignment vertical="center"/>
    </xf>
    <xf numFmtId="3" fontId="67" fillId="33" borderId="31" xfId="65" applyNumberFormat="1" applyFont="1" applyFill="1" applyBorder="1" applyAlignment="1">
      <alignment horizontal="center" vertical="center"/>
    </xf>
    <xf numFmtId="3" fontId="67" fillId="33" borderId="32" xfId="65" applyNumberFormat="1" applyFont="1" applyFill="1" applyBorder="1" applyAlignment="1">
      <alignment horizontal="center" vertical="center"/>
    </xf>
    <xf numFmtId="3" fontId="67" fillId="33" borderId="117" xfId="65" applyNumberFormat="1" applyFont="1" applyFill="1" applyBorder="1" applyAlignment="1">
      <alignment horizontal="center" vertical="center"/>
    </xf>
    <xf numFmtId="3" fontId="67" fillId="33" borderId="33" xfId="65" applyNumberFormat="1" applyFont="1" applyFill="1" applyBorder="1" applyAlignment="1">
      <alignment horizontal="center" vertical="center"/>
    </xf>
    <xf numFmtId="3" fontId="67" fillId="33" borderId="0" xfId="65" applyNumberFormat="1" applyFont="1" applyFill="1" applyBorder="1" applyAlignment="1">
      <alignment horizontal="center" vertical="center"/>
    </xf>
    <xf numFmtId="3" fontId="67" fillId="33" borderId="89" xfId="65" applyNumberFormat="1" applyFont="1" applyFill="1" applyBorder="1" applyAlignment="1">
      <alignment horizontal="center" vertical="center"/>
    </xf>
    <xf numFmtId="3" fontId="67" fillId="33" borderId="34" xfId="65" applyNumberFormat="1" applyFont="1" applyFill="1" applyBorder="1" applyAlignment="1">
      <alignment horizontal="center" vertical="center"/>
    </xf>
    <xf numFmtId="3" fontId="67" fillId="33" borderId="35" xfId="65" applyNumberFormat="1" applyFont="1" applyFill="1" applyBorder="1" applyAlignment="1">
      <alignment horizontal="center" vertical="center"/>
    </xf>
    <xf numFmtId="3" fontId="67" fillId="33" borderId="187" xfId="65" applyNumberFormat="1" applyFont="1" applyFill="1" applyBorder="1" applyAlignment="1">
      <alignment horizontal="center" vertical="center"/>
    </xf>
    <xf numFmtId="3" fontId="46" fillId="0" borderId="31" xfId="65" applyNumberFormat="1" applyFont="1" applyFill="1" applyBorder="1" applyAlignment="1">
      <alignment vertical="center"/>
    </xf>
    <xf numFmtId="3" fontId="46" fillId="0" borderId="32" xfId="65" applyNumberFormat="1" applyFont="1" applyFill="1" applyBorder="1" applyAlignment="1">
      <alignment vertical="center"/>
    </xf>
    <xf numFmtId="3" fontId="46" fillId="0" borderId="117" xfId="65" applyNumberFormat="1" applyFont="1" applyFill="1" applyBorder="1" applyAlignment="1">
      <alignment vertical="center"/>
    </xf>
    <xf numFmtId="3" fontId="46" fillId="0" borderId="141" xfId="65" applyNumberFormat="1" applyFont="1" applyFill="1" applyBorder="1" applyAlignment="1">
      <alignment vertical="center"/>
    </xf>
    <xf numFmtId="3" fontId="46" fillId="0" borderId="142" xfId="65" applyNumberFormat="1" applyFont="1" applyFill="1" applyBorder="1" applyAlignment="1">
      <alignment vertical="center"/>
    </xf>
    <xf numFmtId="3" fontId="46" fillId="0" borderId="104" xfId="65" applyNumberFormat="1" applyFont="1" applyFill="1" applyBorder="1" applyAlignment="1">
      <alignment vertical="center"/>
    </xf>
    <xf numFmtId="3" fontId="46" fillId="0" borderId="116" xfId="65" applyNumberFormat="1" applyFont="1" applyFill="1" applyBorder="1" applyAlignment="1">
      <alignment vertical="center"/>
    </xf>
    <xf numFmtId="3" fontId="46" fillId="30" borderId="104" xfId="65" applyNumberFormat="1" applyFont="1" applyFill="1" applyBorder="1" applyAlignment="1">
      <alignment vertical="center"/>
    </xf>
    <xf numFmtId="3" fontId="46" fillId="30" borderId="116" xfId="65" applyNumberFormat="1" applyFont="1" applyFill="1" applyBorder="1" applyAlignment="1">
      <alignment vertical="center"/>
    </xf>
    <xf numFmtId="3" fontId="46" fillId="30" borderId="262" xfId="65" applyNumberFormat="1" applyFont="1" applyFill="1" applyBorder="1" applyAlignment="1">
      <alignment vertical="center"/>
    </xf>
    <xf numFmtId="3" fontId="46" fillId="30" borderId="252" xfId="65" applyNumberFormat="1" applyFont="1" applyFill="1" applyBorder="1" applyAlignment="1">
      <alignment vertical="center"/>
    </xf>
    <xf numFmtId="3" fontId="107" fillId="33" borderId="90" xfId="65" applyNumberFormat="1" applyFont="1" applyFill="1" applyBorder="1" applyAlignment="1">
      <alignment horizontal="center" vertical="center"/>
    </xf>
    <xf numFmtId="3" fontId="107" fillId="33" borderId="19" xfId="65" applyNumberFormat="1" applyFont="1" applyFill="1" applyBorder="1" applyAlignment="1">
      <alignment horizontal="center" vertical="center"/>
    </xf>
    <xf numFmtId="0" fontId="46" fillId="0" borderId="226" xfId="0" applyFont="1" applyFill="1" applyBorder="1" applyAlignment="1">
      <alignment horizontal="left" vertical="center"/>
    </xf>
    <xf numFmtId="0" fontId="46" fillId="0" borderId="4" xfId="0" applyFont="1" applyFill="1" applyBorder="1" applyAlignment="1">
      <alignment horizontal="left" vertical="center"/>
    </xf>
    <xf numFmtId="0" fontId="46" fillId="0" borderId="259" xfId="0" applyFont="1" applyFill="1" applyBorder="1" applyAlignment="1">
      <alignment horizontal="left" vertical="center"/>
    </xf>
    <xf numFmtId="3" fontId="46" fillId="0" borderId="99" xfId="65" applyNumberFormat="1" applyFont="1" applyFill="1" applyBorder="1" applyAlignment="1">
      <alignment vertical="center"/>
    </xf>
    <xf numFmtId="3" fontId="46" fillId="0" borderId="234" xfId="65" applyNumberFormat="1" applyFont="1" applyFill="1" applyBorder="1" applyAlignment="1">
      <alignment vertical="center"/>
    </xf>
    <xf numFmtId="3" fontId="46" fillId="0" borderId="179" xfId="65" applyNumberFormat="1" applyFont="1" applyFill="1" applyBorder="1" applyAlignment="1">
      <alignment vertical="center"/>
    </xf>
    <xf numFmtId="3" fontId="46" fillId="0" borderId="114" xfId="65" applyNumberFormat="1" applyFont="1" applyFill="1" applyBorder="1" applyAlignment="1">
      <alignment vertical="center"/>
    </xf>
    <xf numFmtId="3" fontId="46" fillId="0" borderId="102" xfId="65" applyNumberFormat="1" applyFont="1" applyFill="1" applyBorder="1" applyAlignment="1">
      <alignment vertical="center"/>
    </xf>
    <xf numFmtId="3" fontId="46" fillId="0" borderId="286" xfId="65" applyNumberFormat="1" applyFont="1" applyFill="1" applyBorder="1" applyAlignment="1">
      <alignment vertical="center"/>
    </xf>
    <xf numFmtId="3" fontId="46" fillId="0" borderId="287" xfId="65" applyNumberFormat="1" applyFont="1" applyFill="1" applyBorder="1" applyAlignment="1">
      <alignment vertical="center"/>
    </xf>
    <xf numFmtId="3" fontId="46" fillId="0" borderId="288" xfId="65" applyNumberFormat="1" applyFont="1" applyFill="1" applyBorder="1" applyAlignment="1">
      <alignment vertical="center"/>
    </xf>
    <xf numFmtId="0" fontId="102" fillId="33" borderId="251" xfId="0" applyFont="1" applyFill="1" applyBorder="1" applyAlignment="1">
      <alignment horizontal="center" vertical="center"/>
    </xf>
    <xf numFmtId="0" fontId="102" fillId="33" borderId="17" xfId="0" applyFont="1" applyFill="1" applyBorder="1" applyAlignment="1">
      <alignment horizontal="center" vertical="center"/>
    </xf>
    <xf numFmtId="0" fontId="106" fillId="33" borderId="87" xfId="0" applyFont="1" applyFill="1" applyBorder="1" applyAlignment="1">
      <alignment horizontal="center" vertical="center"/>
    </xf>
    <xf numFmtId="0" fontId="106" fillId="33" borderId="18" xfId="0" applyFont="1" applyFill="1" applyBorder="1" applyAlignment="1">
      <alignment horizontal="center" vertical="center"/>
    </xf>
    <xf numFmtId="0" fontId="46" fillId="0" borderId="99" xfId="0" applyFont="1" applyFill="1" applyBorder="1" applyAlignment="1">
      <alignment vertical="center"/>
    </xf>
    <xf numFmtId="0" fontId="46" fillId="0" borderId="100" xfId="0" applyFont="1" applyFill="1" applyBorder="1" applyAlignment="1">
      <alignment vertical="center"/>
    </xf>
    <xf numFmtId="0" fontId="46" fillId="0" borderId="110" xfId="0" applyFont="1" applyFill="1" applyBorder="1" applyAlignment="1">
      <alignment vertical="center"/>
    </xf>
    <xf numFmtId="0" fontId="40" fillId="0" borderId="0" xfId="0" applyFont="1" applyFill="1" applyAlignment="1">
      <alignment vertical="top"/>
    </xf>
    <xf numFmtId="180" fontId="46" fillId="0" borderId="31" xfId="0" applyNumberFormat="1" applyFont="1" applyFill="1" applyBorder="1" applyAlignment="1">
      <alignment vertical="center" shrinkToFit="1"/>
    </xf>
    <xf numFmtId="180" fontId="46" fillId="0" borderId="32" xfId="0" applyNumberFormat="1" applyFont="1" applyFill="1" applyBorder="1" applyAlignment="1">
      <alignment vertical="center" shrinkToFit="1"/>
    </xf>
    <xf numFmtId="180" fontId="46" fillId="0" borderId="117" xfId="0" applyNumberFormat="1" applyFont="1" applyFill="1" applyBorder="1" applyAlignment="1">
      <alignment vertical="center" shrinkToFit="1"/>
    </xf>
    <xf numFmtId="180" fontId="46" fillId="0" borderId="34" xfId="0" applyNumberFormat="1" applyFont="1" applyFill="1" applyBorder="1" applyAlignment="1">
      <alignment vertical="center" shrinkToFit="1"/>
    </xf>
    <xf numFmtId="180" fontId="46" fillId="0" borderId="35" xfId="0" applyNumberFormat="1" applyFont="1" applyFill="1" applyBorder="1" applyAlignment="1">
      <alignment vertical="center" shrinkToFit="1"/>
    </xf>
    <xf numFmtId="180" fontId="46" fillId="0" borderId="187" xfId="0" applyNumberFormat="1" applyFont="1" applyFill="1" applyBorder="1" applyAlignment="1">
      <alignment vertical="center" shrinkToFit="1"/>
    </xf>
    <xf numFmtId="3" fontId="46" fillId="0" borderId="36" xfId="65" applyNumberFormat="1" applyFont="1" applyFill="1" applyBorder="1" applyAlignment="1">
      <alignment vertical="center"/>
    </xf>
    <xf numFmtId="3" fontId="40" fillId="0" borderId="0" xfId="65" applyNumberFormat="1" applyFont="1" applyFill="1" applyAlignment="1">
      <alignment vertical="top"/>
    </xf>
    <xf numFmtId="3" fontId="40" fillId="0" borderId="0" xfId="65" applyNumberFormat="1" applyFont="1" applyFill="1" applyBorder="1" applyAlignment="1">
      <alignment horizontal="left" vertical="top"/>
    </xf>
    <xf numFmtId="3" fontId="46" fillId="0" borderId="226" xfId="65" applyNumberFormat="1" applyFont="1" applyFill="1" applyBorder="1" applyAlignment="1">
      <alignment horizontal="left" vertical="center"/>
    </xf>
    <xf numFmtId="0" fontId="40" fillId="0" borderId="0" xfId="0" applyFont="1" applyFill="1" applyAlignment="1">
      <alignment vertical="top" wrapText="1"/>
    </xf>
    <xf numFmtId="0" fontId="54" fillId="0" borderId="0" xfId="0" applyFont="1" applyFill="1" applyAlignment="1">
      <alignment vertical="top" wrapText="1"/>
    </xf>
    <xf numFmtId="0" fontId="46" fillId="0" borderId="31" xfId="0" applyFont="1" applyFill="1" applyBorder="1" applyAlignment="1">
      <alignment vertical="center" wrapText="1"/>
    </xf>
    <xf numFmtId="0" fontId="46" fillId="0" borderId="117" xfId="0" applyFont="1" applyFill="1" applyBorder="1" applyAlignment="1">
      <alignment vertical="center" wrapText="1"/>
    </xf>
    <xf numFmtId="0" fontId="46" fillId="0" borderId="34" xfId="0" applyFont="1" applyFill="1" applyBorder="1" applyAlignment="1">
      <alignment vertical="center" wrapText="1"/>
    </xf>
    <xf numFmtId="0" fontId="46" fillId="0" borderId="187" xfId="0" applyFont="1" applyFill="1" applyBorder="1" applyAlignment="1">
      <alignment vertical="center" wrapText="1"/>
    </xf>
    <xf numFmtId="0" fontId="54" fillId="0" borderId="0" xfId="0" applyFont="1" applyFill="1" applyAlignment="1">
      <alignment vertical="top"/>
    </xf>
    <xf numFmtId="3" fontId="40" fillId="0" borderId="0" xfId="65" applyNumberFormat="1" applyFont="1" applyFill="1" applyAlignment="1">
      <alignment vertical="top" wrapText="1"/>
    </xf>
    <xf numFmtId="0" fontId="46" fillId="30" borderId="191" xfId="0" applyFont="1" applyFill="1" applyBorder="1" applyAlignment="1">
      <alignment horizontal="left" vertical="center" textRotation="255"/>
    </xf>
    <xf numFmtId="0" fontId="46" fillId="30" borderId="235" xfId="0" applyFont="1" applyFill="1" applyBorder="1" applyAlignment="1"/>
    <xf numFmtId="176" fontId="62" fillId="30" borderId="253" xfId="0" applyNumberFormat="1" applyFont="1" applyFill="1" applyBorder="1" applyAlignment="1">
      <alignment horizontal="right" vertical="center"/>
    </xf>
    <xf numFmtId="176" fontId="62" fillId="30" borderId="193" xfId="0" applyNumberFormat="1" applyFont="1" applyFill="1" applyBorder="1" applyAlignment="1">
      <alignment horizontal="right" vertical="center"/>
    </xf>
    <xf numFmtId="0" fontId="46" fillId="30" borderId="192" xfId="0" applyFont="1" applyFill="1" applyBorder="1" applyAlignment="1"/>
    <xf numFmtId="0" fontId="46" fillId="30" borderId="103" xfId="0" applyFont="1" applyFill="1" applyBorder="1" applyAlignment="1"/>
    <xf numFmtId="0" fontId="46" fillId="30" borderId="194" xfId="0" applyFont="1" applyFill="1" applyBorder="1" applyAlignment="1"/>
    <xf numFmtId="0" fontId="46" fillId="30" borderId="105" xfId="0" applyFont="1" applyFill="1" applyBorder="1" applyAlignment="1"/>
    <xf numFmtId="3" fontId="65" fillId="0" borderId="0" xfId="65" applyNumberFormat="1" applyFont="1" applyFill="1" applyAlignment="1">
      <alignment horizontal="left" vertical="center"/>
    </xf>
    <xf numFmtId="0" fontId="66" fillId="33" borderId="28" xfId="0" applyFont="1" applyFill="1" applyBorder="1" applyAlignment="1">
      <alignment horizontal="center" vertical="center" wrapText="1"/>
    </xf>
    <xf numFmtId="0" fontId="66" fillId="33" borderId="29" xfId="0" applyFont="1" applyFill="1" applyBorder="1" applyAlignment="1">
      <alignment horizontal="center" vertical="center"/>
    </xf>
    <xf numFmtId="0" fontId="66" fillId="33" borderId="22" xfId="0" applyFont="1" applyFill="1" applyBorder="1" applyAlignment="1">
      <alignment horizontal="center" vertical="center"/>
    </xf>
    <xf numFmtId="0" fontId="66" fillId="33" borderId="23" xfId="0" applyFont="1" applyFill="1" applyBorder="1" applyAlignment="1">
      <alignment horizontal="center" vertical="center"/>
    </xf>
    <xf numFmtId="0" fontId="66" fillId="33" borderId="30" xfId="0" applyFont="1" applyFill="1" applyBorder="1" applyAlignment="1">
      <alignment horizontal="center" vertical="center"/>
    </xf>
    <xf numFmtId="0" fontId="66" fillId="33" borderId="24" xfId="0" applyFont="1" applyFill="1" applyBorder="1" applyAlignment="1">
      <alignment horizontal="center" vertical="center"/>
    </xf>
    <xf numFmtId="0" fontId="66" fillId="33" borderId="86" xfId="0" applyFont="1" applyFill="1" applyBorder="1" applyAlignment="1">
      <alignment horizontal="center" vertical="center"/>
    </xf>
    <xf numFmtId="0" fontId="66" fillId="33" borderId="186" xfId="0" applyFont="1" applyFill="1" applyBorder="1" applyAlignment="1">
      <alignment horizontal="center" vertical="center"/>
    </xf>
    <xf numFmtId="0" fontId="66" fillId="33" borderId="226" xfId="0" applyFont="1" applyFill="1" applyBorder="1" applyAlignment="1">
      <alignment horizontal="center" vertical="center" wrapText="1"/>
    </xf>
    <xf numFmtId="0" fontId="66" fillId="33" borderId="259" xfId="0" applyFont="1" applyFill="1" applyBorder="1" applyAlignment="1">
      <alignment horizontal="center" vertical="center" wrapText="1"/>
    </xf>
    <xf numFmtId="0" fontId="54" fillId="0" borderId="117" xfId="0" applyFont="1" applyFill="1" applyBorder="1" applyAlignment="1">
      <alignment vertical="center" shrinkToFit="1"/>
    </xf>
    <xf numFmtId="0" fontId="54" fillId="0" borderId="34" xfId="0" applyFont="1" applyFill="1" applyBorder="1" applyAlignment="1">
      <alignment vertical="center" shrinkToFit="1"/>
    </xf>
    <xf numFmtId="0" fontId="54" fillId="0" borderId="187" xfId="0" applyFont="1" applyFill="1" applyBorder="1" applyAlignment="1">
      <alignment vertical="center" shrinkToFit="1"/>
    </xf>
    <xf numFmtId="3" fontId="46" fillId="0" borderId="196" xfId="65" applyNumberFormat="1" applyFont="1" applyFill="1" applyBorder="1" applyAlignment="1">
      <alignment vertical="center"/>
    </xf>
    <xf numFmtId="0" fontId="54" fillId="0" borderId="104" xfId="0" applyFont="1" applyFill="1" applyBorder="1" applyAlignment="1">
      <alignment vertical="center"/>
    </xf>
    <xf numFmtId="3" fontId="46" fillId="0" borderId="25" xfId="65" applyNumberFormat="1" applyFont="1" applyFill="1" applyBorder="1" applyAlignment="1">
      <alignment vertical="center"/>
    </xf>
    <xf numFmtId="0" fontId="54" fillId="0" borderId="0" xfId="0" applyFont="1" applyFill="1" applyBorder="1" applyAlignment="1">
      <alignment vertical="center"/>
    </xf>
    <xf numFmtId="3" fontId="46" fillId="0" borderId="261" xfId="65" applyNumberFormat="1" applyFont="1" applyFill="1" applyBorder="1" applyAlignment="1">
      <alignment vertical="center"/>
    </xf>
    <xf numFmtId="3" fontId="46" fillId="0" borderId="252" xfId="65" applyNumberFormat="1" applyFont="1" applyFill="1" applyBorder="1" applyAlignment="1">
      <alignment vertical="center"/>
    </xf>
    <xf numFmtId="3" fontId="46" fillId="0" borderId="112" xfId="65" applyNumberFormat="1" applyFont="1" applyFill="1" applyBorder="1" applyAlignment="1">
      <alignment vertical="center"/>
    </xf>
    <xf numFmtId="0" fontId="54" fillId="0" borderId="141" xfId="0" applyFont="1" applyFill="1" applyBorder="1" applyAlignment="1">
      <alignment vertical="center"/>
    </xf>
    <xf numFmtId="0" fontId="54" fillId="0" borderId="142" xfId="0" applyFont="1" applyFill="1" applyBorder="1" applyAlignment="1">
      <alignment vertical="center"/>
    </xf>
    <xf numFmtId="0" fontId="54" fillId="0" borderId="116" xfId="0" applyFont="1" applyFill="1" applyBorder="1" applyAlignment="1">
      <alignment vertical="center"/>
    </xf>
    <xf numFmtId="3" fontId="46" fillId="0" borderId="289" xfId="65" applyNumberFormat="1" applyFont="1" applyFill="1" applyBorder="1" applyAlignment="1">
      <alignment vertical="center"/>
    </xf>
    <xf numFmtId="0" fontId="54" fillId="0" borderId="290" xfId="0" applyFont="1" applyFill="1" applyBorder="1" applyAlignment="1">
      <alignment vertical="center"/>
    </xf>
    <xf numFmtId="3" fontId="41" fillId="0" borderId="34" xfId="65" applyNumberFormat="1" applyFont="1" applyFill="1" applyBorder="1" applyAlignment="1">
      <alignment vertical="center"/>
    </xf>
    <xf numFmtId="0" fontId="51" fillId="0" borderId="35" xfId="0" applyFont="1" applyFill="1" applyBorder="1" applyAlignment="1">
      <alignment vertical="center"/>
    </xf>
    <xf numFmtId="0" fontId="51" fillId="0" borderId="187" xfId="0" applyFont="1" applyFill="1" applyBorder="1" applyAlignment="1">
      <alignment vertical="center"/>
    </xf>
    <xf numFmtId="3" fontId="46" fillId="0" borderId="290" xfId="65" applyNumberFormat="1" applyFont="1" applyFill="1" applyBorder="1" applyAlignment="1">
      <alignment vertical="center"/>
    </xf>
    <xf numFmtId="3" fontId="41" fillId="0" borderId="25" xfId="65" applyNumberFormat="1" applyFont="1" applyFill="1" applyBorder="1" applyAlignment="1">
      <alignment vertical="center"/>
    </xf>
    <xf numFmtId="0" fontId="51" fillId="0" borderId="0" xfId="0" applyFont="1" applyFill="1" applyAlignment="1">
      <alignment vertical="center"/>
    </xf>
    <xf numFmtId="0" fontId="51" fillId="0" borderId="89" xfId="0" applyFont="1" applyFill="1" applyBorder="1" applyAlignment="1">
      <alignment vertical="center"/>
    </xf>
    <xf numFmtId="0" fontId="54" fillId="0" borderId="291" xfId="0" applyFont="1" applyFill="1" applyBorder="1" applyAlignment="1">
      <alignment vertical="center"/>
    </xf>
    <xf numFmtId="3" fontId="46" fillId="0" borderId="49" xfId="65" applyNumberFormat="1" applyFont="1" applyFill="1" applyBorder="1" applyAlignment="1">
      <alignment vertical="center"/>
    </xf>
    <xf numFmtId="3" fontId="46" fillId="0" borderId="50" xfId="65" applyNumberFormat="1" applyFont="1" applyFill="1" applyBorder="1" applyAlignment="1">
      <alignment vertical="center"/>
    </xf>
    <xf numFmtId="3" fontId="46" fillId="0" borderId="101" xfId="65" applyNumberFormat="1" applyFont="1" applyFill="1" applyBorder="1" applyAlignment="1">
      <alignment horizontal="left" vertical="center"/>
    </xf>
    <xf numFmtId="0" fontId="54" fillId="0" borderId="50" xfId="0" applyFont="1" applyFill="1" applyBorder="1" applyAlignment="1">
      <alignment vertical="center"/>
    </xf>
    <xf numFmtId="0" fontId="50" fillId="0" borderId="0" xfId="0" applyFont="1" applyFill="1" applyAlignment="1"/>
    <xf numFmtId="3" fontId="66" fillId="33" borderId="236" xfId="65" applyNumberFormat="1" applyFont="1" applyFill="1" applyBorder="1" applyAlignment="1">
      <alignment horizontal="center" vertical="center"/>
    </xf>
    <xf numFmtId="3" fontId="66" fillId="33" borderId="1" xfId="65" applyNumberFormat="1" applyFont="1" applyFill="1" applyBorder="1" applyAlignment="1">
      <alignment horizontal="center" vertical="center"/>
    </xf>
    <xf numFmtId="0" fontId="66" fillId="33" borderId="1" xfId="0" applyFont="1" applyFill="1" applyBorder="1" applyAlignment="1">
      <alignment horizontal="center" vertical="center"/>
    </xf>
    <xf numFmtId="0" fontId="66" fillId="33" borderId="185" xfId="0" applyFont="1" applyFill="1" applyBorder="1" applyAlignment="1">
      <alignment horizontal="center" vertical="center"/>
    </xf>
    <xf numFmtId="3" fontId="46" fillId="0" borderId="111" xfId="65" applyNumberFormat="1" applyFont="1" applyFill="1" applyBorder="1" applyAlignment="1">
      <alignment vertical="center"/>
    </xf>
    <xf numFmtId="0" fontId="54" fillId="0" borderId="139" xfId="0" applyFont="1" applyFill="1" applyBorder="1" applyAlignment="1">
      <alignment vertical="center"/>
    </xf>
    <xf numFmtId="0" fontId="54" fillId="0" borderId="46" xfId="0" applyFont="1" applyFill="1" applyBorder="1" applyAlignment="1">
      <alignment vertical="center"/>
    </xf>
    <xf numFmtId="0" fontId="54" fillId="0" borderId="45" xfId="0" applyFont="1" applyFill="1" applyBorder="1" applyAlignment="1">
      <alignment vertical="center"/>
    </xf>
    <xf numFmtId="3" fontId="46" fillId="0" borderId="34" xfId="65" applyNumberFormat="1" applyFont="1" applyFill="1" applyBorder="1" applyAlignment="1">
      <alignment horizontal="left" vertical="center"/>
    </xf>
    <xf numFmtId="0" fontId="54" fillId="0" borderId="35" xfId="0" applyFont="1" applyFill="1" applyBorder="1" applyAlignment="1">
      <alignment horizontal="left" vertical="center"/>
    </xf>
    <xf numFmtId="0" fontId="54" fillId="0" borderId="46" xfId="0" applyFont="1" applyFill="1" applyBorder="1" applyAlignment="1">
      <alignment vertical="center" shrinkToFit="1"/>
    </xf>
    <xf numFmtId="0" fontId="54" fillId="0" borderId="45" xfId="0" applyFont="1" applyFill="1" applyBorder="1" applyAlignment="1">
      <alignment vertical="center" shrinkToFit="1"/>
    </xf>
    <xf numFmtId="3" fontId="40" fillId="0" borderId="0" xfId="65" applyNumberFormat="1" applyFont="1" applyFill="1" applyBorder="1" applyAlignment="1">
      <alignment vertical="top"/>
    </xf>
    <xf numFmtId="0" fontId="66" fillId="33" borderId="236" xfId="0" applyFont="1" applyFill="1" applyBorder="1" applyAlignment="1">
      <alignment horizontal="center" vertical="center"/>
    </xf>
    <xf numFmtId="0" fontId="41" fillId="0" borderId="236" xfId="0" applyFont="1" applyFill="1" applyBorder="1"/>
    <xf numFmtId="0" fontId="41" fillId="0" borderId="1" xfId="0" applyFont="1" applyFill="1" applyBorder="1"/>
    <xf numFmtId="0" fontId="44" fillId="0" borderId="27" xfId="0" applyFont="1" applyFill="1" applyBorder="1" applyAlignment="1">
      <alignment horizontal="left" vertical="center"/>
    </xf>
    <xf numFmtId="0" fontId="66" fillId="33" borderId="31" xfId="0" applyFont="1" applyFill="1" applyBorder="1" applyAlignment="1">
      <alignment horizontal="center" vertical="center"/>
    </xf>
    <xf numFmtId="0" fontId="66" fillId="33" borderId="32" xfId="0" applyFont="1" applyFill="1" applyBorder="1" applyAlignment="1">
      <alignment horizontal="center" vertical="center"/>
    </xf>
    <xf numFmtId="0" fontId="66" fillId="33" borderId="229" xfId="0" applyFont="1" applyFill="1" applyBorder="1" applyAlignment="1">
      <alignment horizontal="center" vertical="center"/>
    </xf>
    <xf numFmtId="0" fontId="66" fillId="33" borderId="34" xfId="0" applyFont="1" applyFill="1" applyBorder="1" applyAlignment="1">
      <alignment horizontal="center" vertical="center"/>
    </xf>
    <xf numFmtId="0" fontId="66" fillId="33" borderId="35" xfId="0" applyFont="1" applyFill="1" applyBorder="1" applyAlignment="1">
      <alignment horizontal="center" vertical="center"/>
    </xf>
    <xf numFmtId="0" fontId="66" fillId="33" borderId="198" xfId="0" applyFont="1" applyFill="1" applyBorder="1" applyAlignment="1">
      <alignment horizontal="center" vertical="center"/>
    </xf>
    <xf numFmtId="0" fontId="66" fillId="33" borderId="199" xfId="0" applyFont="1" applyFill="1" applyBorder="1" applyAlignment="1">
      <alignment horizontal="center" vertical="center"/>
    </xf>
    <xf numFmtId="0" fontId="66" fillId="33" borderId="108" xfId="0" applyFont="1" applyFill="1" applyBorder="1" applyAlignment="1">
      <alignment horizontal="center" vertical="center"/>
    </xf>
    <xf numFmtId="0" fontId="66" fillId="33" borderId="90" xfId="0" applyFont="1" applyFill="1" applyBorder="1" applyAlignment="1">
      <alignment horizontal="center" vertical="center"/>
    </xf>
    <xf numFmtId="0" fontId="66" fillId="33" borderId="193" xfId="0" applyFont="1" applyFill="1" applyBorder="1" applyAlignment="1">
      <alignment horizontal="center" vertical="center"/>
    </xf>
    <xf numFmtId="0" fontId="44" fillId="0" borderId="35" xfId="0" applyFont="1" applyFill="1" applyBorder="1" applyAlignment="1">
      <alignment horizontal="left" vertical="center"/>
    </xf>
    <xf numFmtId="0" fontId="0" fillId="0" borderId="100" xfId="0" applyFill="1" applyBorder="1" applyAlignment="1">
      <alignment vertical="center"/>
    </xf>
    <xf numFmtId="0" fontId="0" fillId="0" borderId="189" xfId="0" applyFill="1" applyBorder="1" applyAlignment="1">
      <alignment vertical="center"/>
    </xf>
    <xf numFmtId="0" fontId="44" fillId="0" borderId="27" xfId="0" applyFont="1" applyFill="1" applyBorder="1" applyAlignment="1">
      <alignment horizontal="left" vertical="center" shrinkToFit="1"/>
    </xf>
    <xf numFmtId="0" fontId="46" fillId="0" borderId="34" xfId="0" applyFont="1" applyFill="1" applyBorder="1" applyAlignment="1">
      <alignment horizontal="center" vertical="center"/>
    </xf>
    <xf numFmtId="0" fontId="46" fillId="0" borderId="35" xfId="0" applyFont="1" applyFill="1" applyBorder="1" applyAlignment="1">
      <alignment horizontal="center" vertical="center"/>
    </xf>
    <xf numFmtId="0" fontId="46" fillId="0" borderId="198" xfId="0" applyFont="1" applyFill="1" applyBorder="1" applyAlignment="1">
      <alignment horizontal="center" vertical="center"/>
    </xf>
    <xf numFmtId="0" fontId="46" fillId="0" borderId="236" xfId="0" applyFont="1" applyFill="1" applyBorder="1" applyAlignment="1">
      <alignment horizontal="center" vertical="center"/>
    </xf>
    <xf numFmtId="0" fontId="46" fillId="0" borderId="1" xfId="0" applyFont="1" applyFill="1" applyBorder="1" applyAlignment="1">
      <alignment horizontal="center" vertical="center"/>
    </xf>
    <xf numFmtId="0" fontId="46" fillId="0" borderId="185" xfId="0" applyFont="1" applyFill="1" applyBorder="1" applyAlignment="1">
      <alignment horizontal="center" vertical="center"/>
    </xf>
    <xf numFmtId="0" fontId="66" fillId="33" borderId="190" xfId="0" applyFont="1" applyFill="1" applyBorder="1" applyAlignment="1">
      <alignment horizontal="center" vertical="center"/>
    </xf>
    <xf numFmtId="0" fontId="44" fillId="0" borderId="187" xfId="0" applyFont="1" applyFill="1" applyBorder="1" applyAlignment="1">
      <alignment horizontal="left" vertical="center"/>
    </xf>
    <xf numFmtId="3" fontId="33" fillId="0" borderId="0" xfId="65" applyNumberFormat="1" applyFont="1" applyFill="1" applyAlignment="1">
      <alignment vertical="top"/>
    </xf>
    <xf numFmtId="3" fontId="33" fillId="0" borderId="0" xfId="65" applyNumberFormat="1" applyFont="1" applyFill="1" applyBorder="1" applyAlignment="1">
      <alignment horizontal="left" vertical="top"/>
    </xf>
    <xf numFmtId="0" fontId="40" fillId="0" borderId="32" xfId="0" applyFont="1" applyFill="1" applyBorder="1"/>
    <xf numFmtId="0" fontId="40" fillId="0" borderId="0" xfId="0" applyFont="1" applyFill="1" applyBorder="1"/>
    <xf numFmtId="0" fontId="46" fillId="30" borderId="26" xfId="0" applyFont="1" applyFill="1" applyBorder="1"/>
    <xf numFmtId="0" fontId="46" fillId="30" borderId="2" xfId="0" applyFont="1" applyFill="1" applyBorder="1"/>
    <xf numFmtId="0" fontId="46" fillId="30" borderId="109" xfId="0" applyFont="1" applyFill="1" applyBorder="1"/>
    <xf numFmtId="0" fontId="46" fillId="30" borderId="107" xfId="0" applyFont="1" applyFill="1" applyBorder="1"/>
    <xf numFmtId="0" fontId="46" fillId="30" borderId="100" xfId="0" applyFont="1" applyFill="1" applyBorder="1"/>
    <xf numFmtId="0" fontId="46" fillId="30" borderId="110" xfId="0" applyFont="1" applyFill="1" applyBorder="1"/>
    <xf numFmtId="0" fontId="44" fillId="0" borderId="236" xfId="0" applyFont="1" applyFill="1" applyBorder="1" applyAlignment="1">
      <alignment horizontal="center" vertical="center"/>
    </xf>
    <xf numFmtId="0" fontId="44"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57" fillId="33" borderId="251" xfId="0" applyFont="1" applyFill="1" applyBorder="1" applyAlignment="1">
      <alignment horizontal="center" vertical="center"/>
    </xf>
    <xf numFmtId="0" fontId="57" fillId="33" borderId="194" xfId="0" applyFont="1" applyFill="1" applyBorder="1" applyAlignment="1">
      <alignment horizontal="center" vertical="center"/>
    </xf>
    <xf numFmtId="0" fontId="57" fillId="33" borderId="230" xfId="0" applyFont="1" applyFill="1" applyBorder="1" applyAlignment="1">
      <alignment horizontal="center" vertical="center"/>
    </xf>
    <xf numFmtId="0" fontId="57" fillId="33" borderId="4" xfId="0" applyFont="1" applyFill="1" applyBorder="1" applyAlignment="1">
      <alignment horizontal="center" vertical="center"/>
    </xf>
    <xf numFmtId="0" fontId="53" fillId="33" borderId="107" xfId="0" applyFont="1" applyFill="1" applyBorder="1" applyAlignment="1">
      <alignment horizontal="center" vertical="center" wrapText="1"/>
    </xf>
    <xf numFmtId="0" fontId="57" fillId="33" borderId="100" xfId="0" applyFont="1" applyFill="1" applyBorder="1" applyAlignment="1">
      <alignment horizontal="center" vertical="center" wrapText="1"/>
    </xf>
    <xf numFmtId="0" fontId="33" fillId="0" borderId="0" xfId="0" applyFont="1" applyFill="1" applyBorder="1" applyAlignment="1">
      <alignment horizontal="left" vertical="top"/>
    </xf>
    <xf numFmtId="0" fontId="0" fillId="0" borderId="0" xfId="0" applyFont="1" applyFill="1" applyAlignment="1">
      <alignment horizontal="center" vertical="center"/>
    </xf>
    <xf numFmtId="0" fontId="33" fillId="0" borderId="0" xfId="0" applyFont="1" applyFill="1" applyAlignment="1">
      <alignment horizontal="left" vertical="top"/>
    </xf>
    <xf numFmtId="0" fontId="44" fillId="0" borderId="31" xfId="0" applyFont="1" applyFill="1" applyBorder="1" applyAlignment="1">
      <alignment vertical="center" wrapText="1"/>
    </xf>
    <xf numFmtId="0" fontId="44" fillId="0" borderId="117" xfId="0" applyFont="1" applyFill="1" applyBorder="1" applyAlignment="1">
      <alignment vertical="center" wrapText="1"/>
    </xf>
    <xf numFmtId="0" fontId="44" fillId="0" borderId="187" xfId="0" applyFont="1" applyFill="1" applyBorder="1" applyAlignment="1">
      <alignment vertical="center" wrapText="1"/>
    </xf>
    <xf numFmtId="3" fontId="33" fillId="0" borderId="0" xfId="65" applyNumberFormat="1" applyFont="1" applyFill="1" applyAlignment="1">
      <alignment vertical="top" wrapText="1"/>
    </xf>
    <xf numFmtId="0" fontId="63" fillId="0" borderId="26" xfId="0" applyFont="1" applyFill="1" applyBorder="1" applyAlignment="1">
      <alignment horizontal="left" vertical="center" wrapText="1"/>
    </xf>
    <xf numFmtId="0" fontId="63" fillId="0" borderId="2" xfId="0" applyFont="1" applyFill="1" applyBorder="1" applyAlignment="1">
      <alignment horizontal="left" vertical="center" wrapText="1"/>
    </xf>
    <xf numFmtId="0" fontId="63" fillId="0" borderId="27" xfId="0" applyFont="1" applyFill="1" applyBorder="1" applyAlignment="1">
      <alignment horizontal="left" vertical="center" wrapText="1"/>
    </xf>
    <xf numFmtId="0" fontId="67" fillId="33" borderId="3" xfId="0" applyFont="1" applyFill="1" applyBorder="1" applyAlignment="1">
      <alignment horizontal="center" vertical="center" wrapText="1"/>
    </xf>
    <xf numFmtId="0" fontId="67" fillId="33" borderId="3" xfId="0" applyFont="1" applyFill="1" applyBorder="1" applyAlignment="1">
      <alignment horizontal="center" vertical="center"/>
    </xf>
    <xf numFmtId="0" fontId="67" fillId="33" borderId="26" xfId="0" applyFont="1" applyFill="1" applyBorder="1" applyAlignment="1">
      <alignment horizontal="center" vertical="center" wrapText="1"/>
    </xf>
    <xf numFmtId="0" fontId="67" fillId="33" borderId="2" xfId="0" applyFont="1" applyFill="1" applyBorder="1" applyAlignment="1">
      <alignment horizontal="center" vertical="center" wrapText="1"/>
    </xf>
    <xf numFmtId="0" fontId="67" fillId="33" borderId="27" xfId="0" applyFont="1" applyFill="1" applyBorder="1" applyAlignment="1">
      <alignment horizontal="center" vertical="center" wrapText="1"/>
    </xf>
    <xf numFmtId="0" fontId="67" fillId="33" borderId="26" xfId="0" applyFont="1" applyFill="1" applyBorder="1" applyAlignment="1">
      <alignment horizontal="center" vertical="center"/>
    </xf>
    <xf numFmtId="0" fontId="67" fillId="33" borderId="2" xfId="0" applyFont="1" applyFill="1" applyBorder="1" applyAlignment="1">
      <alignment horizontal="center" vertical="center"/>
    </xf>
    <xf numFmtId="0" fontId="67" fillId="33" borderId="27" xfId="0" applyFont="1" applyFill="1" applyBorder="1" applyAlignment="1">
      <alignment horizontal="center" vertical="center"/>
    </xf>
    <xf numFmtId="0" fontId="101" fillId="33" borderId="3" xfId="0" applyFont="1" applyFill="1" applyBorder="1" applyAlignment="1">
      <alignment horizontal="left" vertical="center"/>
    </xf>
    <xf numFmtId="0" fontId="54" fillId="0" borderId="0" xfId="0" applyFont="1" applyFill="1" applyAlignment="1">
      <alignment vertical="center"/>
    </xf>
    <xf numFmtId="0" fontId="54" fillId="0" borderId="0" xfId="0" applyFont="1" applyFill="1" applyBorder="1" applyAlignment="1">
      <alignment vertical="center" wrapText="1"/>
    </xf>
    <xf numFmtId="0" fontId="54" fillId="0" borderId="0" xfId="0" applyFont="1" applyFill="1" applyAlignment="1">
      <alignment horizontal="left" vertical="center"/>
    </xf>
    <xf numFmtId="0" fontId="54" fillId="0" borderId="46" xfId="0" applyFont="1" applyFill="1" applyBorder="1" applyAlignment="1">
      <alignment horizontal="left" vertical="center" wrapText="1"/>
    </xf>
    <xf numFmtId="0" fontId="54" fillId="0" borderId="47" xfId="0" applyFont="1" applyFill="1" applyBorder="1" applyAlignment="1">
      <alignment horizontal="left" vertical="center" wrapText="1"/>
    </xf>
    <xf numFmtId="0" fontId="54" fillId="0" borderId="45" xfId="0" applyFont="1" applyFill="1" applyBorder="1" applyAlignment="1">
      <alignment horizontal="left" vertical="center" wrapText="1"/>
    </xf>
    <xf numFmtId="0" fontId="54" fillId="0" borderId="49" xfId="0" applyFont="1" applyFill="1" applyBorder="1" applyAlignment="1">
      <alignment horizontal="left" vertical="center" wrapText="1"/>
    </xf>
    <xf numFmtId="0" fontId="54" fillId="0" borderId="50" xfId="0" applyFont="1" applyFill="1" applyBorder="1" applyAlignment="1">
      <alignment horizontal="left" vertical="center" wrapText="1"/>
    </xf>
    <xf numFmtId="0" fontId="54" fillId="0" borderId="43" xfId="0" applyFont="1" applyFill="1" applyBorder="1" applyAlignment="1">
      <alignment horizontal="left" vertical="center" wrapText="1"/>
    </xf>
    <xf numFmtId="0" fontId="46" fillId="0" borderId="0" xfId="0" applyFont="1" applyFill="1" applyAlignment="1"/>
    <xf numFmtId="0" fontId="46" fillId="0" borderId="0" xfId="0" applyFont="1" applyFill="1" applyAlignment="1">
      <alignment vertical="top"/>
    </xf>
    <xf numFmtId="3" fontId="46" fillId="0" borderId="0" xfId="65" applyNumberFormat="1" applyFont="1" applyFill="1" applyBorder="1" applyAlignment="1">
      <alignment vertical="top"/>
    </xf>
    <xf numFmtId="0" fontId="71" fillId="0" borderId="0" xfId="0" applyFont="1" applyFill="1" applyAlignment="1">
      <alignment horizontal="center"/>
    </xf>
    <xf numFmtId="0" fontId="67" fillId="33" borderId="44" xfId="0" applyFont="1" applyFill="1" applyBorder="1" applyAlignment="1">
      <alignment horizontal="center" vertical="center" wrapText="1"/>
    </xf>
    <xf numFmtId="0" fontId="67" fillId="33" borderId="18" xfId="0" applyFont="1" applyFill="1" applyBorder="1" applyAlignment="1">
      <alignment horizontal="center" vertical="center" wrapText="1"/>
    </xf>
    <xf numFmtId="0" fontId="67" fillId="33" borderId="44" xfId="0" applyFont="1" applyFill="1" applyBorder="1" applyAlignment="1">
      <alignment horizontal="center" vertical="center"/>
    </xf>
    <xf numFmtId="0" fontId="67" fillId="33" borderId="18" xfId="0" applyFont="1" applyFill="1" applyBorder="1" applyAlignment="1">
      <alignment horizontal="center" vertical="center"/>
    </xf>
  </cellXfs>
  <cellStyles count="7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omma [0]_laroux" xfId="20"/>
    <cellStyle name="Comma_laroux" xfId="21"/>
    <cellStyle name="Currency [0]_laroux" xfId="22"/>
    <cellStyle name="Currency_laroux" xfId="23"/>
    <cellStyle name="entry" xfId="24"/>
    <cellStyle name="Grey" xfId="25"/>
    <cellStyle name="Header1" xfId="26"/>
    <cellStyle name="Header2" xfId="27"/>
    <cellStyle name="Input [yellow]" xfId="28"/>
    <cellStyle name="Normal - Style1" xfId="29"/>
    <cellStyle name="Normal_#18-Internet" xfId="30"/>
    <cellStyle name="Percent [2]" xfId="31"/>
    <cellStyle name="price" xfId="32"/>
    <cellStyle name="revised" xfId="33"/>
    <cellStyle name="s]_x000d__x000a_load=_x000d__x000a_Beep=yes_x000d__x000a_NullPort=None_x000d__x000a_BorderWidth=3_x000d__x000a_CursorBlinkRate=530_x000d__x000a_DoubleClickSpeed=452_x000d__x000a_Programs=com exe bat pif_x000d_" xfId="34"/>
    <cellStyle name="section" xfId="35"/>
    <cellStyle name="subhead" xfId="36"/>
    <cellStyle name="title" xfId="37"/>
    <cellStyle name="アクセント 1" xfId="38" builtinId="29" customBuiltin="1"/>
    <cellStyle name="アクセント 2" xfId="39" builtinId="33" customBuiltin="1"/>
    <cellStyle name="アクセント 3" xfId="40" builtinId="37" customBuiltin="1"/>
    <cellStyle name="アクセント 4" xfId="41" builtinId="41" customBuiltin="1"/>
    <cellStyle name="アクセント 5" xfId="42" builtinId="45" customBuiltin="1"/>
    <cellStyle name="アクセント 6" xfId="43" builtinId="49" customBuiltin="1"/>
    <cellStyle name="スタイル 1" xfId="44"/>
    <cellStyle name="スタイル 10" xfId="45"/>
    <cellStyle name="スタイル 11" xfId="46"/>
    <cellStyle name="スタイル 12" xfId="47"/>
    <cellStyle name="スタイル 2" xfId="48"/>
    <cellStyle name="スタイル 3" xfId="49"/>
    <cellStyle name="スタイル 4" xfId="50"/>
    <cellStyle name="スタイル 5" xfId="51"/>
    <cellStyle name="スタイル 6" xfId="52"/>
    <cellStyle name="スタイル 7" xfId="53"/>
    <cellStyle name="スタイル 8" xfId="54"/>
    <cellStyle name="スタイル 9" xfId="55"/>
    <cellStyle name="タイトル" xfId="56" builtinId="15" customBuiltin="1"/>
    <cellStyle name="チェック セル" xfId="57" builtinId="23" customBuiltin="1"/>
    <cellStyle name="どちらでもない" xfId="58" builtinId="28" customBuiltin="1"/>
    <cellStyle name="パーセント" xfId="59" builtinId="5"/>
    <cellStyle name="メモ" xfId="60" builtinId="10" customBuiltin="1"/>
    <cellStyle name="リンク セル" xfId="61" builtinId="24" customBuiltin="1"/>
    <cellStyle name="悪い" xfId="62" builtinId="27" customBuiltin="1"/>
    <cellStyle name="計算" xfId="63" builtinId="22" customBuiltin="1"/>
    <cellStyle name="警告文" xfId="64" builtinId="11" customBuiltin="1"/>
    <cellStyle name="桁区切り" xfId="65" builtinId="6"/>
    <cellStyle name="見出し 1" xfId="66" builtinId="16" customBuiltin="1"/>
    <cellStyle name="見出し 2" xfId="67" builtinId="17" customBuiltin="1"/>
    <cellStyle name="見出し 3" xfId="68" builtinId="18" customBuiltin="1"/>
    <cellStyle name="見出し 4" xfId="69" builtinId="19" customBuiltin="1"/>
    <cellStyle name="集計" xfId="70" builtinId="25" customBuiltin="1"/>
    <cellStyle name="出力" xfId="71" builtinId="21" customBuiltin="1"/>
    <cellStyle name="説明文" xfId="72" builtinId="53" customBuiltin="1"/>
    <cellStyle name="入力" xfId="73" builtinId="20" customBuiltin="1"/>
    <cellStyle name="標準" xfId="0" builtinId="0"/>
    <cellStyle name="未定義" xfId="74"/>
    <cellStyle name="良い" xfId="75" builtinId="26" customBuiltin="1"/>
  </cellStyles>
  <dxfs count="1">
    <dxf>
      <font>
        <condense val="0"/>
        <extend val="0"/>
        <color indexed="55"/>
      </font>
      <fill>
        <patternFill>
          <bgColor indexed="55"/>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10</xdr:col>
      <xdr:colOff>9525</xdr:colOff>
      <xdr:row>7</xdr:row>
      <xdr:rowOff>0</xdr:rowOff>
    </xdr:to>
    <xdr:sp macro="" textlink="">
      <xdr:nvSpPr>
        <xdr:cNvPr id="19213" name="Line 8"/>
        <xdr:cNvSpPr>
          <a:spLocks noChangeShapeType="1"/>
        </xdr:cNvSpPr>
      </xdr:nvSpPr>
      <xdr:spPr bwMode="auto">
        <a:xfrm>
          <a:off x="752475" y="1219200"/>
          <a:ext cx="6134100" cy="0"/>
        </a:xfrm>
        <a:prstGeom prst="line">
          <a:avLst/>
        </a:prstGeom>
        <a:noFill/>
        <a:ln w="57150" cmpd="thinThick">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742950</xdr:colOff>
      <xdr:row>13</xdr:row>
      <xdr:rowOff>0</xdr:rowOff>
    </xdr:from>
    <xdr:to>
      <xdr:col>10</xdr:col>
      <xdr:colOff>0</xdr:colOff>
      <xdr:row>13</xdr:row>
      <xdr:rowOff>0</xdr:rowOff>
    </xdr:to>
    <xdr:sp macro="" textlink="">
      <xdr:nvSpPr>
        <xdr:cNvPr id="19214" name="Line 9"/>
        <xdr:cNvSpPr>
          <a:spLocks noChangeShapeType="1"/>
        </xdr:cNvSpPr>
      </xdr:nvSpPr>
      <xdr:spPr bwMode="auto">
        <a:xfrm>
          <a:off x="742950" y="3371850"/>
          <a:ext cx="6134100" cy="0"/>
        </a:xfrm>
        <a:prstGeom prst="line">
          <a:avLst/>
        </a:prstGeom>
        <a:noFill/>
        <a:ln w="57150" cmpd="thickThin">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27</xdr:col>
      <xdr:colOff>0</xdr:colOff>
      <xdr:row>6</xdr:row>
      <xdr:rowOff>0</xdr:rowOff>
    </xdr:from>
    <xdr:to>
      <xdr:col>27</xdr:col>
      <xdr:colOff>0</xdr:colOff>
      <xdr:row>6</xdr:row>
      <xdr:rowOff>0</xdr:rowOff>
    </xdr:to>
    <xdr:sp macro="" textlink="">
      <xdr:nvSpPr>
        <xdr:cNvPr id="2" name="Text Box 1"/>
        <xdr:cNvSpPr txBox="1">
          <a:spLocks noChangeArrowheads="1"/>
        </xdr:cNvSpPr>
      </xdr:nvSpPr>
      <xdr:spPr bwMode="auto">
        <a:xfrm>
          <a:off x="227266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3" name="Text Box 2"/>
        <xdr:cNvSpPr txBox="1">
          <a:spLocks noChangeArrowheads="1"/>
        </xdr:cNvSpPr>
      </xdr:nvSpPr>
      <xdr:spPr bwMode="auto">
        <a:xfrm>
          <a:off x="227266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9</xdr:row>
      <xdr:rowOff>96370</xdr:rowOff>
    </xdr:from>
    <xdr:to>
      <xdr:col>27</xdr:col>
      <xdr:colOff>0</xdr:colOff>
      <xdr:row>9</xdr:row>
      <xdr:rowOff>96370</xdr:rowOff>
    </xdr:to>
    <xdr:sp macro="" textlink="">
      <xdr:nvSpPr>
        <xdr:cNvPr id="4" name="Text Box 3"/>
        <xdr:cNvSpPr txBox="1">
          <a:spLocks noChangeArrowheads="1"/>
        </xdr:cNvSpPr>
      </xdr:nvSpPr>
      <xdr:spPr bwMode="auto">
        <a:xfrm>
          <a:off x="22726650" y="20394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9</xdr:row>
      <xdr:rowOff>96370</xdr:rowOff>
    </xdr:from>
    <xdr:to>
      <xdr:col>27</xdr:col>
      <xdr:colOff>0</xdr:colOff>
      <xdr:row>9</xdr:row>
      <xdr:rowOff>96370</xdr:rowOff>
    </xdr:to>
    <xdr:sp macro="" textlink="">
      <xdr:nvSpPr>
        <xdr:cNvPr id="5" name="Text Box 4"/>
        <xdr:cNvSpPr txBox="1">
          <a:spLocks noChangeArrowheads="1"/>
        </xdr:cNvSpPr>
      </xdr:nvSpPr>
      <xdr:spPr bwMode="auto">
        <a:xfrm>
          <a:off x="22726650" y="20394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6" name="Text Box 5"/>
        <xdr:cNvSpPr txBox="1">
          <a:spLocks noChangeArrowheads="1"/>
        </xdr:cNvSpPr>
      </xdr:nvSpPr>
      <xdr:spPr bwMode="auto">
        <a:xfrm>
          <a:off x="227266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7" name="Text Box 6"/>
        <xdr:cNvSpPr txBox="1">
          <a:spLocks noChangeArrowheads="1"/>
        </xdr:cNvSpPr>
      </xdr:nvSpPr>
      <xdr:spPr bwMode="auto">
        <a:xfrm>
          <a:off x="227266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19</xdr:row>
      <xdr:rowOff>228600</xdr:rowOff>
    </xdr:from>
    <xdr:to>
      <xdr:col>33</xdr:col>
      <xdr:colOff>0</xdr:colOff>
      <xdr:row>19</xdr:row>
      <xdr:rowOff>228600</xdr:rowOff>
    </xdr:to>
    <xdr:sp macro="" textlink="">
      <xdr:nvSpPr>
        <xdr:cNvPr id="2" name="Text Box 1">
          <a:extLst>
            <a:ext uri="{FF2B5EF4-FFF2-40B4-BE49-F238E27FC236}">
              <a16:creationId xmlns:a16="http://schemas.microsoft.com/office/drawing/2014/main" id="{00000000-0008-0000-0700-00001B3C0000}"/>
            </a:ext>
          </a:extLst>
        </xdr:cNvPr>
        <xdr:cNvSpPr txBox="1">
          <a:spLocks noChangeArrowheads="1"/>
        </xdr:cNvSpPr>
      </xdr:nvSpPr>
      <xdr:spPr bwMode="auto">
        <a:xfrm>
          <a:off x="24965025" y="5000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33</xdr:col>
      <xdr:colOff>0</xdr:colOff>
      <xdr:row>19</xdr:row>
      <xdr:rowOff>228600</xdr:rowOff>
    </xdr:from>
    <xdr:to>
      <xdr:col>33</xdr:col>
      <xdr:colOff>0</xdr:colOff>
      <xdr:row>19</xdr:row>
      <xdr:rowOff>228600</xdr:rowOff>
    </xdr:to>
    <xdr:sp macro="" textlink="">
      <xdr:nvSpPr>
        <xdr:cNvPr id="3" name="Text Box 2">
          <a:extLst>
            <a:ext uri="{FF2B5EF4-FFF2-40B4-BE49-F238E27FC236}">
              <a16:creationId xmlns:a16="http://schemas.microsoft.com/office/drawing/2014/main" id="{00000000-0008-0000-0700-00001C3C0000}"/>
            </a:ext>
          </a:extLst>
        </xdr:cNvPr>
        <xdr:cNvSpPr txBox="1">
          <a:spLocks noChangeArrowheads="1"/>
        </xdr:cNvSpPr>
      </xdr:nvSpPr>
      <xdr:spPr bwMode="auto">
        <a:xfrm>
          <a:off x="24965025" y="50006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219075</xdr:colOff>
      <xdr:row>28</xdr:row>
      <xdr:rowOff>38100</xdr:rowOff>
    </xdr:from>
    <xdr:to>
      <xdr:col>5</xdr:col>
      <xdr:colOff>600075</xdr:colOff>
      <xdr:row>46</xdr:row>
      <xdr:rowOff>38100</xdr:rowOff>
    </xdr:to>
    <xdr:pic>
      <xdr:nvPicPr>
        <xdr:cNvPr id="8014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5476875"/>
          <a:ext cx="3209925" cy="320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26</xdr:row>
      <xdr:rowOff>123825</xdr:rowOff>
    </xdr:from>
    <xdr:to>
      <xdr:col>6</xdr:col>
      <xdr:colOff>200025</xdr:colOff>
      <xdr:row>47</xdr:row>
      <xdr:rowOff>66675</xdr:rowOff>
    </xdr:to>
    <xdr:sp macro="" textlink="">
      <xdr:nvSpPr>
        <xdr:cNvPr id="80145" name="AutoShape 2"/>
        <xdr:cNvSpPr>
          <a:spLocks noChangeArrowheads="1"/>
        </xdr:cNvSpPr>
      </xdr:nvSpPr>
      <xdr:spPr bwMode="auto">
        <a:xfrm>
          <a:off x="752475" y="5181600"/>
          <a:ext cx="3629025" cy="3695700"/>
        </a:xfrm>
        <a:prstGeom prst="roundRect">
          <a:avLst>
            <a:gd name="adj" fmla="val 9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514350</xdr:colOff>
      <xdr:row>91</xdr:row>
      <xdr:rowOff>19050</xdr:rowOff>
    </xdr:from>
    <xdr:to>
      <xdr:col>14</xdr:col>
      <xdr:colOff>314325</xdr:colOff>
      <xdr:row>104</xdr:row>
      <xdr:rowOff>19050</xdr:rowOff>
    </xdr:to>
    <xdr:grpSp>
      <xdr:nvGrpSpPr>
        <xdr:cNvPr id="102023" name="グループ化 32"/>
        <xdr:cNvGrpSpPr>
          <a:grpSpLocks/>
        </xdr:cNvGrpSpPr>
      </xdr:nvGrpSpPr>
      <xdr:grpSpPr bwMode="auto">
        <a:xfrm>
          <a:off x="1907286" y="19814286"/>
          <a:ext cx="7278243" cy="2403348"/>
          <a:chOff x="2486025" y="6858000"/>
          <a:chExt cx="6696075" cy="2971801"/>
        </a:xfrm>
      </xdr:grpSpPr>
      <xdr:pic>
        <xdr:nvPicPr>
          <xdr:cNvPr id="10203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86025" y="7315200"/>
            <a:ext cx="6696075"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コネクタ 3"/>
          <xdr:cNvCxnSpPr/>
        </xdr:nvCxnSpPr>
        <xdr:spPr>
          <a:xfrm>
            <a:off x="4117638" y="6858000"/>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xdr:cNvCxnSpPr/>
        </xdr:nvCxnSpPr>
        <xdr:spPr>
          <a:xfrm>
            <a:off x="4804208" y="6858000"/>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xdr:cNvCxnSpPr/>
        </xdr:nvCxnSpPr>
        <xdr:spPr>
          <a:xfrm>
            <a:off x="5482700" y="6858000"/>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a:off x="6169270" y="6858000"/>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xdr:cNvCxnSpPr/>
        </xdr:nvCxnSpPr>
        <xdr:spPr>
          <a:xfrm>
            <a:off x="6855840" y="6858000"/>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xdr:cNvCxnSpPr/>
        </xdr:nvCxnSpPr>
        <xdr:spPr>
          <a:xfrm>
            <a:off x="7542410" y="6858000"/>
            <a:ext cx="0" cy="2742360"/>
          </a:xfrm>
          <a:prstGeom prst="line">
            <a:avLst/>
          </a:prstGeom>
          <a:ln w="254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sp macro="" textlink="">
        <xdr:nvSpPr>
          <xdr:cNvPr id="10" name="テキスト ボックス 9"/>
          <xdr:cNvSpPr txBox="1"/>
        </xdr:nvSpPr>
        <xdr:spPr>
          <a:xfrm>
            <a:off x="3431068" y="9600360"/>
            <a:ext cx="1373140"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7,817</a:t>
            </a:r>
            <a:endParaRPr kumimoji="1" lang="ja-JP" altLang="en-US" sz="1100">
              <a:latin typeface="+mn-ea"/>
              <a:ea typeface="+mn-ea"/>
            </a:endParaRPr>
          </a:p>
        </xdr:txBody>
      </xdr:sp>
      <xdr:sp macro="" textlink="">
        <xdr:nvSpPr>
          <xdr:cNvPr id="11" name="テキスト ボックス 10"/>
          <xdr:cNvSpPr txBox="1"/>
        </xdr:nvSpPr>
        <xdr:spPr>
          <a:xfrm>
            <a:off x="4117638" y="9600360"/>
            <a:ext cx="1365062"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8,850</a:t>
            </a:r>
            <a:endParaRPr kumimoji="1" lang="ja-JP" altLang="en-US" sz="1100">
              <a:latin typeface="+mn-ea"/>
              <a:ea typeface="+mn-ea"/>
            </a:endParaRPr>
          </a:p>
        </xdr:txBody>
      </xdr:sp>
      <xdr:sp macro="" textlink="">
        <xdr:nvSpPr>
          <xdr:cNvPr id="12" name="テキスト ボックス 11"/>
          <xdr:cNvSpPr txBox="1"/>
        </xdr:nvSpPr>
        <xdr:spPr>
          <a:xfrm>
            <a:off x="4804208" y="9600360"/>
            <a:ext cx="1365062"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9,883</a:t>
            </a:r>
            <a:endParaRPr kumimoji="1" lang="ja-JP" altLang="en-US" sz="1100">
              <a:latin typeface="+mn-ea"/>
              <a:ea typeface="+mn-ea"/>
            </a:endParaRPr>
          </a:p>
        </xdr:txBody>
      </xdr:sp>
      <xdr:sp macro="" textlink="">
        <xdr:nvSpPr>
          <xdr:cNvPr id="13" name="テキスト ボックス 12"/>
          <xdr:cNvSpPr txBox="1"/>
        </xdr:nvSpPr>
        <xdr:spPr>
          <a:xfrm>
            <a:off x="5482700" y="9600360"/>
            <a:ext cx="1373140"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10,933</a:t>
            </a:r>
            <a:endParaRPr kumimoji="1" lang="ja-JP" altLang="en-US" sz="1100">
              <a:latin typeface="+mn-ea"/>
              <a:ea typeface="+mn-ea"/>
            </a:endParaRPr>
          </a:p>
        </xdr:txBody>
      </xdr:sp>
      <xdr:sp macro="" textlink="">
        <xdr:nvSpPr>
          <xdr:cNvPr id="14" name="テキスト ボックス 13"/>
          <xdr:cNvSpPr txBox="1"/>
        </xdr:nvSpPr>
        <xdr:spPr>
          <a:xfrm>
            <a:off x="6169270" y="9600360"/>
            <a:ext cx="1373140"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12,000</a:t>
            </a:r>
            <a:endParaRPr kumimoji="1" lang="ja-JP" altLang="en-US" sz="1100">
              <a:latin typeface="+mn-ea"/>
              <a:ea typeface="+mn-ea"/>
            </a:endParaRPr>
          </a:p>
        </xdr:txBody>
      </xdr:sp>
      <xdr:sp macro="" textlink="">
        <xdr:nvSpPr>
          <xdr:cNvPr id="15" name="テキスト ボックス 14"/>
          <xdr:cNvSpPr txBox="1"/>
        </xdr:nvSpPr>
        <xdr:spPr>
          <a:xfrm>
            <a:off x="6855840" y="9600360"/>
            <a:ext cx="1373140" cy="2294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13,067</a:t>
            </a:r>
            <a:endParaRPr kumimoji="1" lang="ja-JP" altLang="en-US" sz="1100">
              <a:latin typeface="+mn-ea"/>
              <a:ea typeface="+mn-ea"/>
            </a:endParaRPr>
          </a:p>
        </xdr:txBody>
      </xdr:sp>
    </xdr:grpSp>
    <xdr:clientData/>
  </xdr:twoCellAnchor>
  <xdr:twoCellAnchor>
    <xdr:from>
      <xdr:col>9</xdr:col>
      <xdr:colOff>0</xdr:colOff>
      <xdr:row>104</xdr:row>
      <xdr:rowOff>0</xdr:rowOff>
    </xdr:from>
    <xdr:to>
      <xdr:col>11</xdr:col>
      <xdr:colOff>0</xdr:colOff>
      <xdr:row>105</xdr:row>
      <xdr:rowOff>0</xdr:rowOff>
    </xdr:to>
    <xdr:sp macro="" textlink="">
      <xdr:nvSpPr>
        <xdr:cNvPr id="16" name="テキスト ボックス 15"/>
        <xdr:cNvSpPr txBox="1"/>
      </xdr:nvSpPr>
      <xdr:spPr>
        <a:xfrm>
          <a:off x="5534025" y="38147625"/>
          <a:ext cx="16192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0.27</a:t>
          </a:r>
          <a:endParaRPr kumimoji="1" lang="ja-JP" altLang="en-US" sz="1100">
            <a:latin typeface="+mn-ea"/>
            <a:ea typeface="+mn-ea"/>
          </a:endParaRPr>
        </a:p>
      </xdr:txBody>
    </xdr:sp>
    <xdr:clientData/>
  </xdr:twoCellAnchor>
  <xdr:twoCellAnchor>
    <xdr:from>
      <xdr:col>10</xdr:col>
      <xdr:colOff>0</xdr:colOff>
      <xdr:row>104</xdr:row>
      <xdr:rowOff>0</xdr:rowOff>
    </xdr:from>
    <xdr:to>
      <xdr:col>12</xdr:col>
      <xdr:colOff>0</xdr:colOff>
      <xdr:row>105</xdr:row>
      <xdr:rowOff>0</xdr:rowOff>
    </xdr:to>
    <xdr:sp macro="" textlink="">
      <xdr:nvSpPr>
        <xdr:cNvPr id="17" name="テキスト ボックス 16"/>
        <xdr:cNvSpPr txBox="1"/>
      </xdr:nvSpPr>
      <xdr:spPr>
        <a:xfrm>
          <a:off x="6343650" y="38147625"/>
          <a:ext cx="16192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0.82</a:t>
          </a:r>
          <a:endParaRPr kumimoji="1" lang="ja-JP" altLang="en-US" sz="1100">
            <a:latin typeface="+mn-ea"/>
            <a:ea typeface="+mn-ea"/>
          </a:endParaRPr>
        </a:p>
      </xdr:txBody>
    </xdr:sp>
    <xdr:clientData/>
  </xdr:twoCellAnchor>
  <xdr:twoCellAnchor>
    <xdr:from>
      <xdr:col>11</xdr:col>
      <xdr:colOff>0</xdr:colOff>
      <xdr:row>104</xdr:row>
      <xdr:rowOff>0</xdr:rowOff>
    </xdr:from>
    <xdr:to>
      <xdr:col>13</xdr:col>
      <xdr:colOff>0</xdr:colOff>
      <xdr:row>105</xdr:row>
      <xdr:rowOff>0</xdr:rowOff>
    </xdr:to>
    <xdr:sp macro="" textlink="">
      <xdr:nvSpPr>
        <xdr:cNvPr id="18" name="テキスト ボックス 17"/>
        <xdr:cNvSpPr txBox="1"/>
      </xdr:nvSpPr>
      <xdr:spPr>
        <a:xfrm>
          <a:off x="7153275" y="38147625"/>
          <a:ext cx="161925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1.37</a:t>
          </a:r>
          <a:endParaRPr kumimoji="1" lang="ja-JP" altLang="en-US" sz="1100">
            <a:latin typeface="+mn-ea"/>
            <a:ea typeface="+mn-ea"/>
          </a:endParaRPr>
        </a:p>
      </xdr:txBody>
    </xdr:sp>
    <xdr:clientData/>
  </xdr:twoCellAnchor>
  <xdr:twoCellAnchor>
    <xdr:from>
      <xdr:col>12</xdr:col>
      <xdr:colOff>0</xdr:colOff>
      <xdr:row>104</xdr:row>
      <xdr:rowOff>0</xdr:rowOff>
    </xdr:from>
    <xdr:to>
      <xdr:col>13</xdr:col>
      <xdr:colOff>0</xdr:colOff>
      <xdr:row>105</xdr:row>
      <xdr:rowOff>0</xdr:rowOff>
    </xdr:to>
    <xdr:sp macro="" textlink="">
      <xdr:nvSpPr>
        <xdr:cNvPr id="19" name="テキスト ボックス 18"/>
        <xdr:cNvSpPr txBox="1"/>
      </xdr:nvSpPr>
      <xdr:spPr>
        <a:xfrm>
          <a:off x="7962900" y="23955375"/>
          <a:ext cx="8096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mn-ea"/>
              <a:ea typeface="+mn-ea"/>
            </a:rPr>
            <a:t>1.65</a:t>
          </a:r>
          <a:endParaRPr kumimoji="1" lang="ja-JP" altLang="en-US" sz="1100">
            <a:latin typeface="+mn-ea"/>
            <a:ea typeface="+mn-ea"/>
          </a:endParaRPr>
        </a:p>
      </xdr:txBody>
    </xdr:sp>
    <xdr:clientData/>
  </xdr:twoCellAnchor>
  <xdr:twoCellAnchor editAs="oneCell">
    <xdr:from>
      <xdr:col>4</xdr:col>
      <xdr:colOff>428625</xdr:colOff>
      <xdr:row>93</xdr:row>
      <xdr:rowOff>0</xdr:rowOff>
    </xdr:from>
    <xdr:to>
      <xdr:col>14</xdr:col>
      <xdr:colOff>142875</xdr:colOff>
      <xdr:row>99</xdr:row>
      <xdr:rowOff>57150</xdr:rowOff>
    </xdr:to>
    <xdr:sp macro="" textlink="">
      <xdr:nvSpPr>
        <xdr:cNvPr id="102028" name="AutoShape 5"/>
        <xdr:cNvSpPr>
          <a:spLocks noChangeAspect="1" noChangeArrowheads="1"/>
        </xdr:cNvSpPr>
      </xdr:nvSpPr>
      <xdr:spPr bwMode="auto">
        <a:xfrm>
          <a:off x="1914525" y="21745575"/>
          <a:ext cx="781050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342900</xdr:colOff>
      <xdr:row>41</xdr:row>
      <xdr:rowOff>57150</xdr:rowOff>
    </xdr:from>
    <xdr:to>
      <xdr:col>4</xdr:col>
      <xdr:colOff>247650</xdr:colOff>
      <xdr:row>41</xdr:row>
      <xdr:rowOff>180975</xdr:rowOff>
    </xdr:to>
    <xdr:sp macro="" textlink="">
      <xdr:nvSpPr>
        <xdr:cNvPr id="102029" name="Rectangle 1"/>
        <xdr:cNvSpPr>
          <a:spLocks noChangeArrowheads="1"/>
        </xdr:cNvSpPr>
      </xdr:nvSpPr>
      <xdr:spPr bwMode="auto">
        <a:xfrm>
          <a:off x="1019175" y="9525000"/>
          <a:ext cx="714375" cy="123825"/>
        </a:xfrm>
        <a:prstGeom prst="rect">
          <a:avLst/>
        </a:prstGeom>
        <a:solidFill>
          <a:srgbClr val="FFFF99"/>
        </a:solidFill>
        <a:ln w="9525">
          <a:solidFill>
            <a:srgbClr val="000000"/>
          </a:solidFill>
          <a:miter lim="800000"/>
          <a:headEnd/>
          <a:tailEnd/>
        </a:ln>
      </xdr:spPr>
    </xdr:sp>
    <xdr:clientData/>
  </xdr:twoCellAnchor>
  <xdr:twoCellAnchor>
    <xdr:from>
      <xdr:col>3</xdr:col>
      <xdr:colOff>342900</xdr:colOff>
      <xdr:row>25</xdr:row>
      <xdr:rowOff>66675</xdr:rowOff>
    </xdr:from>
    <xdr:to>
      <xdr:col>4</xdr:col>
      <xdr:colOff>247650</xdr:colOff>
      <xdr:row>25</xdr:row>
      <xdr:rowOff>190500</xdr:rowOff>
    </xdr:to>
    <xdr:sp macro="" textlink="">
      <xdr:nvSpPr>
        <xdr:cNvPr id="102030" name="Rectangle 1"/>
        <xdr:cNvSpPr>
          <a:spLocks noChangeArrowheads="1"/>
        </xdr:cNvSpPr>
      </xdr:nvSpPr>
      <xdr:spPr bwMode="auto">
        <a:xfrm>
          <a:off x="1019175" y="5876925"/>
          <a:ext cx="714375" cy="123825"/>
        </a:xfrm>
        <a:prstGeom prst="rect">
          <a:avLst/>
        </a:prstGeom>
        <a:solidFill>
          <a:srgbClr val="FFFF99"/>
        </a:solidFill>
        <a:ln w="9525">
          <a:solidFill>
            <a:srgbClr val="000000"/>
          </a:solidFill>
          <a:miter lim="800000"/>
          <a:headEnd/>
          <a:tailEnd/>
        </a:ln>
      </xdr:spPr>
    </xdr:sp>
    <xdr:clientData/>
  </xdr:twoCellAnchor>
  <xdr:twoCellAnchor>
    <xdr:from>
      <xdr:col>8</xdr:col>
      <xdr:colOff>342900</xdr:colOff>
      <xdr:row>41</xdr:row>
      <xdr:rowOff>57150</xdr:rowOff>
    </xdr:from>
    <xdr:to>
      <xdr:col>9</xdr:col>
      <xdr:colOff>247650</xdr:colOff>
      <xdr:row>41</xdr:row>
      <xdr:rowOff>180975</xdr:rowOff>
    </xdr:to>
    <xdr:sp macro="" textlink="">
      <xdr:nvSpPr>
        <xdr:cNvPr id="102031" name="Rectangle 1"/>
        <xdr:cNvSpPr>
          <a:spLocks noChangeArrowheads="1"/>
        </xdr:cNvSpPr>
      </xdr:nvSpPr>
      <xdr:spPr bwMode="auto">
        <a:xfrm>
          <a:off x="5067300" y="9525000"/>
          <a:ext cx="714375" cy="123825"/>
        </a:xfrm>
        <a:prstGeom prst="rect">
          <a:avLst/>
        </a:prstGeom>
        <a:solidFill>
          <a:srgbClr val="FFFF99"/>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257175</xdr:colOff>
      <xdr:row>60</xdr:row>
      <xdr:rowOff>76200</xdr:rowOff>
    </xdr:from>
    <xdr:to>
      <xdr:col>3</xdr:col>
      <xdr:colOff>342900</xdr:colOff>
      <xdr:row>60</xdr:row>
      <xdr:rowOff>219075</xdr:rowOff>
    </xdr:to>
    <xdr:sp macro="" textlink="">
      <xdr:nvSpPr>
        <xdr:cNvPr id="73114" name="Rectangle 1"/>
        <xdr:cNvSpPr>
          <a:spLocks noChangeArrowheads="1"/>
        </xdr:cNvSpPr>
      </xdr:nvSpPr>
      <xdr:spPr bwMode="auto">
        <a:xfrm>
          <a:off x="657225" y="14697075"/>
          <a:ext cx="819150" cy="142875"/>
        </a:xfrm>
        <a:prstGeom prst="rect">
          <a:avLst/>
        </a:prstGeom>
        <a:solidFill>
          <a:srgbClr val="FFFF99"/>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160</xdr:colOff>
      <xdr:row>72</xdr:row>
      <xdr:rowOff>2241</xdr:rowOff>
    </xdr:from>
    <xdr:to>
      <xdr:col>33</xdr:col>
      <xdr:colOff>160</xdr:colOff>
      <xdr:row>72</xdr:row>
      <xdr:rowOff>2241</xdr:rowOff>
    </xdr:to>
    <xdr:sp macro="" textlink="">
      <xdr:nvSpPr>
        <xdr:cNvPr id="2" name="Text Box 1">
          <a:extLst>
            <a:ext uri="{FF2B5EF4-FFF2-40B4-BE49-F238E27FC236}">
              <a16:creationId xmlns:a16="http://schemas.microsoft.com/office/drawing/2014/main" id="{00000000-0008-0000-1000-000002000000}"/>
            </a:ext>
          </a:extLst>
        </xdr:cNvPr>
        <xdr:cNvSpPr txBox="1">
          <a:spLocks noChangeArrowheads="1"/>
        </xdr:cNvSpPr>
      </xdr:nvSpPr>
      <xdr:spPr bwMode="auto">
        <a:xfrm>
          <a:off x="32175610" y="1833786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33</xdr:col>
      <xdr:colOff>160</xdr:colOff>
      <xdr:row>72</xdr:row>
      <xdr:rowOff>2241</xdr:rowOff>
    </xdr:from>
    <xdr:to>
      <xdr:col>33</xdr:col>
      <xdr:colOff>160</xdr:colOff>
      <xdr:row>72</xdr:row>
      <xdr:rowOff>2241</xdr:rowOff>
    </xdr:to>
    <xdr:sp macro="" textlink="">
      <xdr:nvSpPr>
        <xdr:cNvPr id="3" name="Text Box 2">
          <a:extLst>
            <a:ext uri="{FF2B5EF4-FFF2-40B4-BE49-F238E27FC236}">
              <a16:creationId xmlns:a16="http://schemas.microsoft.com/office/drawing/2014/main" id="{00000000-0008-0000-1000-000003000000}"/>
            </a:ext>
          </a:extLst>
        </xdr:cNvPr>
        <xdr:cNvSpPr txBox="1">
          <a:spLocks noChangeArrowheads="1"/>
        </xdr:cNvSpPr>
      </xdr:nvSpPr>
      <xdr:spPr bwMode="auto">
        <a:xfrm>
          <a:off x="32175610" y="18337866"/>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6</xdr:row>
      <xdr:rowOff>0</xdr:rowOff>
    </xdr:from>
    <xdr:to>
      <xdr:col>28</xdr:col>
      <xdr:colOff>0</xdr:colOff>
      <xdr:row>6</xdr:row>
      <xdr:rowOff>0</xdr:rowOff>
    </xdr:to>
    <xdr:sp macro="" textlink="">
      <xdr:nvSpPr>
        <xdr:cNvPr id="2" name="Text Box 1"/>
        <xdr:cNvSpPr txBox="1">
          <a:spLocks noChangeArrowheads="1"/>
        </xdr:cNvSpPr>
      </xdr:nvSpPr>
      <xdr:spPr bwMode="auto">
        <a:xfrm>
          <a:off x="2964180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28</xdr:col>
      <xdr:colOff>0</xdr:colOff>
      <xdr:row>6</xdr:row>
      <xdr:rowOff>0</xdr:rowOff>
    </xdr:from>
    <xdr:to>
      <xdr:col>28</xdr:col>
      <xdr:colOff>0</xdr:colOff>
      <xdr:row>6</xdr:row>
      <xdr:rowOff>0</xdr:rowOff>
    </xdr:to>
    <xdr:sp macro="" textlink="">
      <xdr:nvSpPr>
        <xdr:cNvPr id="3" name="Text Box 2"/>
        <xdr:cNvSpPr txBox="1">
          <a:spLocks noChangeArrowheads="1"/>
        </xdr:cNvSpPr>
      </xdr:nvSpPr>
      <xdr:spPr bwMode="auto">
        <a:xfrm>
          <a:off x="2964180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28</xdr:col>
      <xdr:colOff>0</xdr:colOff>
      <xdr:row>36</xdr:row>
      <xdr:rowOff>0</xdr:rowOff>
    </xdr:from>
    <xdr:to>
      <xdr:col>28</xdr:col>
      <xdr:colOff>0</xdr:colOff>
      <xdr:row>36</xdr:row>
      <xdr:rowOff>0</xdr:rowOff>
    </xdr:to>
    <xdr:sp macro="" textlink="">
      <xdr:nvSpPr>
        <xdr:cNvPr id="4" name="Text Box 3"/>
        <xdr:cNvSpPr txBox="1">
          <a:spLocks noChangeArrowheads="1"/>
        </xdr:cNvSpPr>
      </xdr:nvSpPr>
      <xdr:spPr bwMode="auto">
        <a:xfrm>
          <a:off x="29641800" y="84867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28</xdr:col>
      <xdr:colOff>0</xdr:colOff>
      <xdr:row>36</xdr:row>
      <xdr:rowOff>0</xdr:rowOff>
    </xdr:from>
    <xdr:to>
      <xdr:col>28</xdr:col>
      <xdr:colOff>0</xdr:colOff>
      <xdr:row>36</xdr:row>
      <xdr:rowOff>0</xdr:rowOff>
    </xdr:to>
    <xdr:sp macro="" textlink="">
      <xdr:nvSpPr>
        <xdr:cNvPr id="5" name="Text Box 4"/>
        <xdr:cNvSpPr txBox="1">
          <a:spLocks noChangeArrowheads="1"/>
        </xdr:cNvSpPr>
      </xdr:nvSpPr>
      <xdr:spPr bwMode="auto">
        <a:xfrm>
          <a:off x="29641800" y="84867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28</xdr:col>
      <xdr:colOff>0</xdr:colOff>
      <xdr:row>35</xdr:row>
      <xdr:rowOff>0</xdr:rowOff>
    </xdr:from>
    <xdr:to>
      <xdr:col>28</xdr:col>
      <xdr:colOff>0</xdr:colOff>
      <xdr:row>35</xdr:row>
      <xdr:rowOff>0</xdr:rowOff>
    </xdr:to>
    <xdr:sp macro="" textlink="">
      <xdr:nvSpPr>
        <xdr:cNvPr id="6" name="Text Box 5"/>
        <xdr:cNvSpPr txBox="1">
          <a:spLocks noChangeArrowheads="1"/>
        </xdr:cNvSpPr>
      </xdr:nvSpPr>
      <xdr:spPr bwMode="auto">
        <a:xfrm>
          <a:off x="29641800" y="83820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28</xdr:col>
      <xdr:colOff>0</xdr:colOff>
      <xdr:row>35</xdr:row>
      <xdr:rowOff>0</xdr:rowOff>
    </xdr:from>
    <xdr:to>
      <xdr:col>28</xdr:col>
      <xdr:colOff>0</xdr:colOff>
      <xdr:row>35</xdr:row>
      <xdr:rowOff>0</xdr:rowOff>
    </xdr:to>
    <xdr:sp macro="" textlink="">
      <xdr:nvSpPr>
        <xdr:cNvPr id="7" name="Text Box 6"/>
        <xdr:cNvSpPr txBox="1">
          <a:spLocks noChangeArrowheads="1"/>
        </xdr:cNvSpPr>
      </xdr:nvSpPr>
      <xdr:spPr bwMode="auto">
        <a:xfrm>
          <a:off x="29641800" y="838200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0</xdr:colOff>
      <xdr:row>6</xdr:row>
      <xdr:rowOff>0</xdr:rowOff>
    </xdr:from>
    <xdr:to>
      <xdr:col>27</xdr:col>
      <xdr:colOff>0</xdr:colOff>
      <xdr:row>6</xdr:row>
      <xdr:rowOff>0</xdr:rowOff>
    </xdr:to>
    <xdr:sp macro="" textlink="">
      <xdr:nvSpPr>
        <xdr:cNvPr id="2" name="Text Box 1">
          <a:extLst>
            <a:ext uri="{FF2B5EF4-FFF2-40B4-BE49-F238E27FC236}">
              <a16:creationId xmlns:a16="http://schemas.microsoft.com/office/drawing/2014/main" id="{00000000-0008-0000-1400-000002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3" name="Text Box 2">
          <a:extLst>
            <a:ext uri="{FF2B5EF4-FFF2-40B4-BE49-F238E27FC236}">
              <a16:creationId xmlns:a16="http://schemas.microsoft.com/office/drawing/2014/main" id="{00000000-0008-0000-1400-000003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13</xdr:row>
      <xdr:rowOff>96370</xdr:rowOff>
    </xdr:from>
    <xdr:to>
      <xdr:col>27</xdr:col>
      <xdr:colOff>0</xdr:colOff>
      <xdr:row>13</xdr:row>
      <xdr:rowOff>96370</xdr:rowOff>
    </xdr:to>
    <xdr:sp macro="" textlink="">
      <xdr:nvSpPr>
        <xdr:cNvPr id="4" name="Text Box 3">
          <a:extLst>
            <a:ext uri="{FF2B5EF4-FFF2-40B4-BE49-F238E27FC236}">
              <a16:creationId xmlns:a16="http://schemas.microsoft.com/office/drawing/2014/main" id="{00000000-0008-0000-1400-000004000000}"/>
            </a:ext>
          </a:extLst>
        </xdr:cNvPr>
        <xdr:cNvSpPr txBox="1">
          <a:spLocks noChangeArrowheads="1"/>
        </xdr:cNvSpPr>
      </xdr:nvSpPr>
      <xdr:spPr bwMode="auto">
        <a:xfrm>
          <a:off x="21926550" y="30300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13</xdr:row>
      <xdr:rowOff>96370</xdr:rowOff>
    </xdr:from>
    <xdr:to>
      <xdr:col>27</xdr:col>
      <xdr:colOff>0</xdr:colOff>
      <xdr:row>13</xdr:row>
      <xdr:rowOff>96370</xdr:rowOff>
    </xdr:to>
    <xdr:sp macro="" textlink="">
      <xdr:nvSpPr>
        <xdr:cNvPr id="5" name="Text Box 4">
          <a:extLst>
            <a:ext uri="{FF2B5EF4-FFF2-40B4-BE49-F238E27FC236}">
              <a16:creationId xmlns:a16="http://schemas.microsoft.com/office/drawing/2014/main" id="{00000000-0008-0000-1400-000005000000}"/>
            </a:ext>
          </a:extLst>
        </xdr:cNvPr>
        <xdr:cNvSpPr txBox="1">
          <a:spLocks noChangeArrowheads="1"/>
        </xdr:cNvSpPr>
      </xdr:nvSpPr>
      <xdr:spPr bwMode="auto">
        <a:xfrm>
          <a:off x="21926550" y="30300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6" name="Text Box 5">
          <a:extLst>
            <a:ext uri="{FF2B5EF4-FFF2-40B4-BE49-F238E27FC236}">
              <a16:creationId xmlns:a16="http://schemas.microsoft.com/office/drawing/2014/main" id="{00000000-0008-0000-1400-000006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7" name="Text Box 6">
          <a:extLst>
            <a:ext uri="{FF2B5EF4-FFF2-40B4-BE49-F238E27FC236}">
              <a16:creationId xmlns:a16="http://schemas.microsoft.com/office/drawing/2014/main" id="{00000000-0008-0000-1400-000007000000}"/>
            </a:ext>
          </a:extLst>
        </xdr:cNvPr>
        <xdr:cNvSpPr txBox="1">
          <a:spLocks noChangeArrowheads="1"/>
        </xdr:cNvSpPr>
      </xdr:nvSpPr>
      <xdr:spPr bwMode="auto">
        <a:xfrm>
          <a:off x="21926550"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10</xdr:row>
      <xdr:rowOff>2241</xdr:rowOff>
    </xdr:from>
    <xdr:to>
      <xdr:col>27</xdr:col>
      <xdr:colOff>0</xdr:colOff>
      <xdr:row>10</xdr:row>
      <xdr:rowOff>2241</xdr:rowOff>
    </xdr:to>
    <xdr:sp macro="" textlink="">
      <xdr:nvSpPr>
        <xdr:cNvPr id="8" name="Text Box 9">
          <a:extLst>
            <a:ext uri="{FF2B5EF4-FFF2-40B4-BE49-F238E27FC236}">
              <a16:creationId xmlns:a16="http://schemas.microsoft.com/office/drawing/2014/main" id="{00000000-0008-0000-1400-000008000000}"/>
            </a:ext>
          </a:extLst>
        </xdr:cNvPr>
        <xdr:cNvSpPr txBox="1">
          <a:spLocks noChangeArrowheads="1"/>
        </xdr:cNvSpPr>
      </xdr:nvSpPr>
      <xdr:spPr bwMode="auto">
        <a:xfrm>
          <a:off x="21926550" y="2192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10</xdr:row>
      <xdr:rowOff>2241</xdr:rowOff>
    </xdr:from>
    <xdr:to>
      <xdr:col>27</xdr:col>
      <xdr:colOff>0</xdr:colOff>
      <xdr:row>10</xdr:row>
      <xdr:rowOff>2241</xdr:rowOff>
    </xdr:to>
    <xdr:sp macro="" textlink="">
      <xdr:nvSpPr>
        <xdr:cNvPr id="9" name="Text Box 10">
          <a:extLst>
            <a:ext uri="{FF2B5EF4-FFF2-40B4-BE49-F238E27FC236}">
              <a16:creationId xmlns:a16="http://schemas.microsoft.com/office/drawing/2014/main" id="{00000000-0008-0000-1400-000009000000}"/>
            </a:ext>
          </a:extLst>
        </xdr:cNvPr>
        <xdr:cNvSpPr txBox="1">
          <a:spLocks noChangeArrowheads="1"/>
        </xdr:cNvSpPr>
      </xdr:nvSpPr>
      <xdr:spPr bwMode="auto">
        <a:xfrm>
          <a:off x="21926550" y="2192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10</xdr:row>
      <xdr:rowOff>2241</xdr:rowOff>
    </xdr:from>
    <xdr:to>
      <xdr:col>27</xdr:col>
      <xdr:colOff>0</xdr:colOff>
      <xdr:row>10</xdr:row>
      <xdr:rowOff>2241</xdr:rowOff>
    </xdr:to>
    <xdr:sp macro="" textlink="">
      <xdr:nvSpPr>
        <xdr:cNvPr id="10" name="Text Box 11">
          <a:extLst>
            <a:ext uri="{FF2B5EF4-FFF2-40B4-BE49-F238E27FC236}">
              <a16:creationId xmlns:a16="http://schemas.microsoft.com/office/drawing/2014/main" id="{00000000-0008-0000-1400-00000A000000}"/>
            </a:ext>
          </a:extLst>
        </xdr:cNvPr>
        <xdr:cNvSpPr txBox="1">
          <a:spLocks noChangeArrowheads="1"/>
        </xdr:cNvSpPr>
      </xdr:nvSpPr>
      <xdr:spPr bwMode="auto">
        <a:xfrm>
          <a:off x="21926550" y="2192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10</xdr:row>
      <xdr:rowOff>2241</xdr:rowOff>
    </xdr:from>
    <xdr:to>
      <xdr:col>27</xdr:col>
      <xdr:colOff>0</xdr:colOff>
      <xdr:row>10</xdr:row>
      <xdr:rowOff>2241</xdr:rowOff>
    </xdr:to>
    <xdr:sp macro="" textlink="">
      <xdr:nvSpPr>
        <xdr:cNvPr id="11" name="Text Box 12">
          <a:extLst>
            <a:ext uri="{FF2B5EF4-FFF2-40B4-BE49-F238E27FC236}">
              <a16:creationId xmlns:a16="http://schemas.microsoft.com/office/drawing/2014/main" id="{00000000-0008-0000-1400-00000B000000}"/>
            </a:ext>
          </a:extLst>
        </xdr:cNvPr>
        <xdr:cNvSpPr txBox="1">
          <a:spLocks noChangeArrowheads="1"/>
        </xdr:cNvSpPr>
      </xdr:nvSpPr>
      <xdr:spPr bwMode="auto">
        <a:xfrm>
          <a:off x="21926550" y="2192991"/>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27</xdr:col>
      <xdr:colOff>0</xdr:colOff>
      <xdr:row>6</xdr:row>
      <xdr:rowOff>0</xdr:rowOff>
    </xdr:from>
    <xdr:to>
      <xdr:col>27</xdr:col>
      <xdr:colOff>0</xdr:colOff>
      <xdr:row>6</xdr:row>
      <xdr:rowOff>0</xdr:rowOff>
    </xdr:to>
    <xdr:sp macro="" textlink="">
      <xdr:nvSpPr>
        <xdr:cNvPr id="2" name="Text Box 1"/>
        <xdr:cNvSpPr txBox="1">
          <a:spLocks noChangeArrowheads="1"/>
        </xdr:cNvSpPr>
      </xdr:nvSpPr>
      <xdr:spPr bwMode="auto">
        <a:xfrm>
          <a:off x="2252662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3" name="Text Box 2"/>
        <xdr:cNvSpPr txBox="1">
          <a:spLocks noChangeArrowheads="1"/>
        </xdr:cNvSpPr>
      </xdr:nvSpPr>
      <xdr:spPr bwMode="auto">
        <a:xfrm>
          <a:off x="2252662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9</xdr:row>
      <xdr:rowOff>96370</xdr:rowOff>
    </xdr:from>
    <xdr:to>
      <xdr:col>27</xdr:col>
      <xdr:colOff>0</xdr:colOff>
      <xdr:row>9</xdr:row>
      <xdr:rowOff>96370</xdr:rowOff>
    </xdr:to>
    <xdr:sp macro="" textlink="">
      <xdr:nvSpPr>
        <xdr:cNvPr id="4" name="Text Box 3"/>
        <xdr:cNvSpPr txBox="1">
          <a:spLocks noChangeArrowheads="1"/>
        </xdr:cNvSpPr>
      </xdr:nvSpPr>
      <xdr:spPr bwMode="auto">
        <a:xfrm>
          <a:off x="22526625" y="20394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9</xdr:row>
      <xdr:rowOff>96370</xdr:rowOff>
    </xdr:from>
    <xdr:to>
      <xdr:col>27</xdr:col>
      <xdr:colOff>0</xdr:colOff>
      <xdr:row>9</xdr:row>
      <xdr:rowOff>96370</xdr:rowOff>
    </xdr:to>
    <xdr:sp macro="" textlink="">
      <xdr:nvSpPr>
        <xdr:cNvPr id="5" name="Text Box 4"/>
        <xdr:cNvSpPr txBox="1">
          <a:spLocks noChangeArrowheads="1"/>
        </xdr:cNvSpPr>
      </xdr:nvSpPr>
      <xdr:spPr bwMode="auto">
        <a:xfrm>
          <a:off x="22526625" y="203947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6" name="Text Box 5"/>
        <xdr:cNvSpPr txBox="1">
          <a:spLocks noChangeArrowheads="1"/>
        </xdr:cNvSpPr>
      </xdr:nvSpPr>
      <xdr:spPr bwMode="auto">
        <a:xfrm>
          <a:off x="2252662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Ａ</a:t>
          </a:r>
          <a:r>
            <a:rPr lang="en-US" altLang="ja-JP" sz="800" b="0" i="0" u="none" strike="noStrike" baseline="0">
              <a:solidFill>
                <a:srgbClr val="000000"/>
              </a:solidFill>
              <a:latin typeface="ＭＳ ゴシック"/>
              <a:ea typeface="ＭＳ ゴシック"/>
            </a:rPr>
            <a:t>]</a:t>
          </a:r>
        </a:p>
      </xdr:txBody>
    </xdr:sp>
    <xdr:clientData/>
  </xdr:twoCellAnchor>
  <xdr:twoCellAnchor>
    <xdr:from>
      <xdr:col>27</xdr:col>
      <xdr:colOff>0</xdr:colOff>
      <xdr:row>6</xdr:row>
      <xdr:rowOff>0</xdr:rowOff>
    </xdr:from>
    <xdr:to>
      <xdr:col>27</xdr:col>
      <xdr:colOff>0</xdr:colOff>
      <xdr:row>6</xdr:row>
      <xdr:rowOff>0</xdr:rowOff>
    </xdr:to>
    <xdr:sp macro="" textlink="">
      <xdr:nvSpPr>
        <xdr:cNvPr id="7" name="Text Box 6"/>
        <xdr:cNvSpPr txBox="1">
          <a:spLocks noChangeArrowheads="1"/>
        </xdr:cNvSpPr>
      </xdr:nvSpPr>
      <xdr:spPr bwMode="auto">
        <a:xfrm>
          <a:off x="22526625" y="12001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Ｂ</a:t>
          </a:r>
          <a:r>
            <a:rPr lang="en-US" altLang="ja-JP" sz="800" b="0" i="0" u="none" strike="noStrike" baseline="0">
              <a:solidFill>
                <a:srgbClr val="000000"/>
              </a:solidFill>
              <a:latin typeface="ＭＳ ゴシック"/>
              <a:ea typeface="ＭＳ 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K26"/>
  <sheetViews>
    <sheetView tabSelected="1" zoomScaleNormal="100" workbookViewId="0">
      <selection activeCell="K18" sqref="K18"/>
    </sheetView>
  </sheetViews>
  <sheetFormatPr defaultColWidth="8.88671875" defaultRowHeight="13.2"/>
  <cols>
    <col min="1" max="1" width="9.88671875" style="73" customWidth="1"/>
    <col min="2" max="3" width="5.88671875" style="73" customWidth="1"/>
    <col min="4" max="8" width="11.33203125" style="73" customWidth="1"/>
    <col min="9" max="10" width="5.88671875" style="73" customWidth="1"/>
    <col min="11" max="11" width="9.88671875" style="73" customWidth="1"/>
    <col min="12" max="16384" width="8.88671875" style="73"/>
  </cols>
  <sheetData>
    <row r="7" spans="1:11" ht="15" customHeight="1">
      <c r="A7" s="72"/>
      <c r="B7" s="72"/>
      <c r="C7" s="72"/>
      <c r="D7" s="72"/>
      <c r="E7" s="72"/>
      <c r="F7" s="72"/>
      <c r="G7" s="72"/>
      <c r="H7" s="72"/>
      <c r="I7" s="72"/>
      <c r="J7" s="72"/>
      <c r="K7" s="72"/>
    </row>
    <row r="8" spans="1:11" ht="15" customHeight="1">
      <c r="A8" s="2"/>
      <c r="B8" s="2"/>
      <c r="C8" s="2"/>
      <c r="D8" s="2"/>
      <c r="E8" s="2"/>
      <c r="F8" s="2"/>
      <c r="G8" s="2"/>
      <c r="H8" s="2"/>
      <c r="I8" s="2"/>
      <c r="J8" s="2"/>
      <c r="K8" s="2"/>
    </row>
    <row r="9" spans="1:11" ht="35.25" customHeight="1">
      <c r="C9" s="1265" t="s">
        <v>559</v>
      </c>
      <c r="D9" s="1265"/>
      <c r="E9" s="1265"/>
      <c r="F9" s="1265"/>
      <c r="G9" s="1265"/>
      <c r="H9" s="1265"/>
      <c r="I9" s="1265"/>
      <c r="J9" s="283"/>
      <c r="K9" s="2"/>
    </row>
    <row r="10" spans="1:11" ht="35.25" customHeight="1">
      <c r="C10" s="1265" t="s">
        <v>161</v>
      </c>
      <c r="D10" s="1265"/>
      <c r="E10" s="1265"/>
      <c r="F10" s="1265"/>
      <c r="G10" s="1265"/>
      <c r="H10" s="1265"/>
      <c r="I10" s="1265"/>
      <c r="J10" s="283"/>
      <c r="K10" s="2"/>
    </row>
    <row r="11" spans="1:11" ht="35.25" customHeight="1">
      <c r="C11" s="1265" t="s">
        <v>162</v>
      </c>
      <c r="D11" s="1265"/>
      <c r="E11" s="1265"/>
      <c r="F11" s="1265"/>
      <c r="G11" s="1265"/>
      <c r="H11" s="1265"/>
      <c r="I11" s="1265"/>
      <c r="J11" s="283"/>
      <c r="K11" s="2"/>
    </row>
    <row r="12" spans="1:11" ht="35.25" customHeight="1">
      <c r="B12" s="1267" t="s">
        <v>517</v>
      </c>
      <c r="C12" s="1267"/>
      <c r="D12" s="1267"/>
      <c r="E12" s="1267"/>
      <c r="F12" s="1267"/>
      <c r="G12" s="1267"/>
      <c r="H12" s="1267"/>
      <c r="I12" s="1267"/>
      <c r="J12" s="1267"/>
      <c r="K12" s="2"/>
    </row>
    <row r="13" spans="1:11">
      <c r="A13" s="72"/>
      <c r="B13" s="72"/>
      <c r="C13" s="72"/>
      <c r="D13" s="72"/>
      <c r="E13" s="72"/>
      <c r="F13" s="72"/>
      <c r="G13" s="72"/>
      <c r="H13" s="72"/>
      <c r="I13" s="72"/>
      <c r="J13" s="72"/>
      <c r="K13" s="72"/>
    </row>
    <row r="14" spans="1:11" ht="19.2">
      <c r="A14" s="2"/>
      <c r="B14" s="2"/>
      <c r="C14" s="2"/>
      <c r="D14" s="2"/>
      <c r="E14" s="2"/>
      <c r="F14" s="2"/>
      <c r="G14" s="2"/>
      <c r="H14" s="2"/>
      <c r="I14" s="2"/>
      <c r="J14" s="2"/>
      <c r="K14" s="2"/>
    </row>
    <row r="15" spans="1:11" ht="29.25" customHeight="1">
      <c r="B15" s="1267"/>
      <c r="C15" s="1267"/>
      <c r="D15" s="1267"/>
      <c r="E15" s="1267"/>
      <c r="F15" s="1267"/>
      <c r="G15" s="1267"/>
      <c r="H15" s="1267"/>
      <c r="I15" s="1267"/>
      <c r="J15" s="1267"/>
      <c r="K15" s="2"/>
    </row>
    <row r="17" spans="1:11" ht="51" customHeight="1">
      <c r="A17" s="72"/>
      <c r="B17" s="72"/>
      <c r="C17" s="72"/>
      <c r="D17" s="72"/>
      <c r="E17" s="72"/>
      <c r="F17" s="72"/>
      <c r="G17" s="72"/>
      <c r="H17" s="72"/>
      <c r="I17" s="72"/>
      <c r="J17" s="72"/>
      <c r="K17" s="72"/>
    </row>
    <row r="18" spans="1:11" ht="90" customHeight="1">
      <c r="A18" s="72"/>
      <c r="B18" s="72"/>
      <c r="C18" s="72"/>
      <c r="D18" s="72"/>
      <c r="E18" s="72"/>
      <c r="F18" s="72"/>
      <c r="G18" s="72"/>
      <c r="H18" s="72"/>
      <c r="I18" s="72"/>
      <c r="J18" s="72"/>
      <c r="K18" s="72"/>
    </row>
    <row r="19" spans="1:11" ht="117" customHeight="1">
      <c r="A19" s="72"/>
      <c r="B19" s="72"/>
      <c r="C19" s="72"/>
      <c r="D19" s="72"/>
      <c r="E19" s="72"/>
      <c r="F19" s="72"/>
      <c r="G19" s="72"/>
      <c r="H19" s="72"/>
      <c r="I19" s="72"/>
      <c r="J19" s="72"/>
      <c r="K19" s="72"/>
    </row>
    <row r="20" spans="1:11" ht="15" customHeight="1">
      <c r="A20" s="72"/>
      <c r="B20" s="1268"/>
      <c r="C20" s="1268"/>
      <c r="D20" s="1268"/>
      <c r="E20" s="1268"/>
      <c r="F20" s="1268"/>
      <c r="G20" s="1268"/>
      <c r="H20" s="1268"/>
      <c r="I20" s="1268"/>
      <c r="J20" s="1268"/>
      <c r="K20" s="72"/>
    </row>
    <row r="23" spans="1:11" ht="36" customHeight="1">
      <c r="B23" s="1268" t="s">
        <v>1083</v>
      </c>
      <c r="C23" s="1268"/>
      <c r="D23" s="1268"/>
      <c r="E23" s="1268"/>
      <c r="F23" s="1268"/>
      <c r="G23" s="1268"/>
      <c r="H23" s="1268"/>
      <c r="I23" s="1268"/>
      <c r="J23" s="1268"/>
      <c r="K23" s="1"/>
    </row>
    <row r="24" spans="1:11" ht="23.4">
      <c r="B24" s="1266" t="s">
        <v>1090</v>
      </c>
      <c r="C24" s="1266"/>
      <c r="D24" s="1266"/>
      <c r="E24" s="1266"/>
      <c r="F24" s="1266"/>
      <c r="G24" s="1266"/>
      <c r="H24" s="1266"/>
      <c r="I24" s="1266"/>
      <c r="J24" s="1266"/>
      <c r="K24" s="3"/>
    </row>
    <row r="25" spans="1:11">
      <c r="A25" s="74"/>
      <c r="B25" s="74"/>
      <c r="C25" s="74"/>
      <c r="D25" s="74"/>
      <c r="E25" s="74"/>
      <c r="F25" s="74"/>
      <c r="G25" s="74"/>
      <c r="H25" s="74"/>
      <c r="I25" s="74"/>
      <c r="J25" s="74"/>
      <c r="K25" s="74"/>
    </row>
    <row r="26" spans="1:11">
      <c r="A26" s="74"/>
      <c r="B26" s="74"/>
      <c r="C26" s="74"/>
      <c r="D26" s="74"/>
      <c r="E26" s="74"/>
      <c r="F26" s="74"/>
      <c r="G26" s="74"/>
      <c r="H26" s="74"/>
      <c r="I26" s="74"/>
      <c r="J26" s="74"/>
      <c r="K26" s="74"/>
    </row>
  </sheetData>
  <mergeCells count="8">
    <mergeCell ref="C9:I9"/>
    <mergeCell ref="C10:I10"/>
    <mergeCell ref="C11:I11"/>
    <mergeCell ref="B24:J24"/>
    <mergeCell ref="B12:J12"/>
    <mergeCell ref="B15:J15"/>
    <mergeCell ref="B23:J23"/>
    <mergeCell ref="B20:J20"/>
  </mergeCells>
  <phoneticPr fontId="70"/>
  <printOptions horizontalCentered="1" verticalCentered="1"/>
  <pageMargins left="0.70866141732283472" right="0.59055118110236227" top="0.98425196850393704" bottom="0.98425196850393704" header="0.51181102362204722" footer="0.51181102362204722"/>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3"/>
  <sheetViews>
    <sheetView view="pageBreakPreview" topLeftCell="A67" zoomScale="60" zoomScaleNormal="100" workbookViewId="0">
      <selection activeCell="AA53" sqref="AA53"/>
    </sheetView>
  </sheetViews>
  <sheetFormatPr defaultRowHeight="13.2"/>
  <cols>
    <col min="1" max="1" width="13.77734375" customWidth="1"/>
    <col min="2" max="2" width="6.21875" customWidth="1"/>
    <col min="3" max="3" width="18.77734375" customWidth="1"/>
    <col min="5" max="9" width="5" customWidth="1"/>
    <col min="10" max="10" width="6.21875" customWidth="1"/>
  </cols>
  <sheetData>
    <row r="1" spans="1:22" ht="16.2">
      <c r="A1" s="618" t="s">
        <v>1024</v>
      </c>
      <c r="B1" s="566"/>
      <c r="C1" s="566"/>
      <c r="D1" s="566"/>
      <c r="E1" s="566"/>
      <c r="F1" s="566"/>
      <c r="G1" s="566"/>
      <c r="H1" s="566"/>
      <c r="I1" s="566"/>
      <c r="J1" s="566"/>
      <c r="K1" s="566"/>
      <c r="L1" s="566"/>
      <c r="M1" s="566"/>
      <c r="N1" s="566"/>
      <c r="O1" s="566"/>
      <c r="P1" s="566"/>
      <c r="Q1" s="566"/>
      <c r="R1" s="566"/>
      <c r="S1" s="566"/>
      <c r="T1" s="566"/>
      <c r="U1" s="566"/>
      <c r="V1" s="566"/>
    </row>
    <row r="2" spans="1:22" ht="19.2">
      <c r="A2" s="1444" t="s">
        <v>990</v>
      </c>
      <c r="B2" s="1444"/>
      <c r="C2" s="1444"/>
      <c r="D2" s="1444"/>
      <c r="E2" s="1444"/>
      <c r="F2" s="1444"/>
      <c r="G2" s="1444"/>
      <c r="H2" s="1444"/>
      <c r="I2" s="1444"/>
      <c r="J2" s="1444"/>
      <c r="K2" s="1444"/>
      <c r="L2" s="1444"/>
      <c r="M2" s="1444"/>
      <c r="N2" s="1444"/>
      <c r="O2" s="1444"/>
      <c r="P2" s="1444"/>
      <c r="Q2" s="1444"/>
      <c r="R2" s="1444"/>
      <c r="S2" s="1444"/>
      <c r="T2" s="1444"/>
      <c r="U2" s="1444"/>
      <c r="V2" s="567"/>
    </row>
    <row r="3" spans="1:22" ht="13.8" thickBot="1">
      <c r="A3" s="568"/>
      <c r="B3" s="568"/>
      <c r="C3" s="568"/>
      <c r="D3" s="568"/>
      <c r="E3" s="568"/>
      <c r="F3" s="568"/>
      <c r="G3" s="568"/>
      <c r="H3" s="568"/>
      <c r="I3" s="568"/>
      <c r="J3" s="568"/>
      <c r="K3" s="568"/>
      <c r="L3" s="568"/>
      <c r="M3" s="568"/>
      <c r="N3" s="568"/>
      <c r="O3" s="568"/>
      <c r="P3" s="568"/>
      <c r="Q3" s="568"/>
      <c r="R3" s="568"/>
      <c r="S3" s="568"/>
      <c r="T3" s="569"/>
      <c r="U3" s="568"/>
      <c r="V3" s="566"/>
    </row>
    <row r="4" spans="1:22">
      <c r="A4" s="1445" t="s">
        <v>909</v>
      </c>
      <c r="B4" s="1447" t="s">
        <v>910</v>
      </c>
      <c r="C4" s="1449" t="s">
        <v>911</v>
      </c>
      <c r="D4" s="1451" t="s">
        <v>912</v>
      </c>
      <c r="E4" s="1453" t="s">
        <v>913</v>
      </c>
      <c r="F4" s="1453" t="s">
        <v>934</v>
      </c>
      <c r="G4" s="1455" t="s">
        <v>914</v>
      </c>
      <c r="H4" s="1456"/>
      <c r="I4" s="1457"/>
      <c r="J4" s="1460" t="s">
        <v>935</v>
      </c>
      <c r="K4" s="1456" t="s">
        <v>992</v>
      </c>
      <c r="L4" s="1456"/>
      <c r="M4" s="1456"/>
      <c r="N4" s="1456"/>
      <c r="O4" s="1456"/>
      <c r="P4" s="1456"/>
      <c r="Q4" s="1456"/>
      <c r="R4" s="1456"/>
      <c r="S4" s="1456"/>
      <c r="T4" s="1462"/>
      <c r="U4" s="1458" t="s">
        <v>916</v>
      </c>
      <c r="V4" s="568"/>
    </row>
    <row r="5" spans="1:22" ht="13.8" thickBot="1">
      <c r="A5" s="1446"/>
      <c r="B5" s="1448"/>
      <c r="C5" s="1450"/>
      <c r="D5" s="1452"/>
      <c r="E5" s="1454"/>
      <c r="F5" s="1454"/>
      <c r="G5" s="619" t="s">
        <v>957</v>
      </c>
      <c r="H5" s="619" t="s">
        <v>958</v>
      </c>
      <c r="I5" s="619" t="s">
        <v>959</v>
      </c>
      <c r="J5" s="1461"/>
      <c r="K5" s="570" t="s">
        <v>980</v>
      </c>
      <c r="L5" s="570" t="s">
        <v>981</v>
      </c>
      <c r="M5" s="570" t="s">
        <v>982</v>
      </c>
      <c r="N5" s="570" t="s">
        <v>983</v>
      </c>
      <c r="O5" s="570" t="s">
        <v>984</v>
      </c>
      <c r="P5" s="570" t="s">
        <v>985</v>
      </c>
      <c r="Q5" s="570" t="s">
        <v>986</v>
      </c>
      <c r="R5" s="570" t="s">
        <v>987</v>
      </c>
      <c r="S5" s="570" t="s">
        <v>988</v>
      </c>
      <c r="T5" s="570" t="s">
        <v>989</v>
      </c>
      <c r="U5" s="1459"/>
      <c r="V5" s="568"/>
    </row>
    <row r="6" spans="1:22" ht="13.8" thickBot="1">
      <c r="A6" s="1469" t="s">
        <v>776</v>
      </c>
      <c r="B6" s="1470"/>
      <c r="C6" s="1470"/>
      <c r="D6" s="1470"/>
      <c r="E6" s="1470"/>
      <c r="F6" s="1470"/>
      <c r="G6" s="1470"/>
      <c r="H6" s="1470"/>
      <c r="I6" s="1470"/>
      <c r="J6" s="1470"/>
      <c r="K6" s="1470"/>
      <c r="L6" s="1470"/>
      <c r="M6" s="1470"/>
      <c r="N6" s="1470"/>
      <c r="O6" s="1470"/>
      <c r="P6" s="1470"/>
      <c r="Q6" s="1470"/>
      <c r="R6" s="1470"/>
      <c r="S6" s="1470"/>
      <c r="T6" s="1470"/>
      <c r="U6" s="1471"/>
      <c r="V6" s="568"/>
    </row>
    <row r="7" spans="1:22">
      <c r="A7" s="1464" t="s">
        <v>938</v>
      </c>
      <c r="B7" s="571"/>
      <c r="C7" s="572"/>
      <c r="D7" s="573"/>
      <c r="E7" s="573"/>
      <c r="F7" s="573"/>
      <c r="G7" s="573"/>
      <c r="H7" s="573"/>
      <c r="I7" s="573"/>
      <c r="J7" s="574"/>
      <c r="K7" s="575"/>
      <c r="L7" s="576"/>
      <c r="M7" s="576"/>
      <c r="N7" s="576"/>
      <c r="O7" s="576"/>
      <c r="P7" s="576"/>
      <c r="Q7" s="576"/>
      <c r="R7" s="576"/>
      <c r="S7" s="577"/>
      <c r="T7" s="578"/>
      <c r="U7" s="579"/>
      <c r="V7" s="566"/>
    </row>
    <row r="8" spans="1:22">
      <c r="A8" s="1467"/>
      <c r="B8" s="580"/>
      <c r="C8" s="581"/>
      <c r="D8" s="582"/>
      <c r="E8" s="582"/>
      <c r="F8" s="582"/>
      <c r="G8" s="582"/>
      <c r="H8" s="582"/>
      <c r="I8" s="582"/>
      <c r="J8" s="583"/>
      <c r="K8" s="584"/>
      <c r="L8" s="585"/>
      <c r="M8" s="585"/>
      <c r="N8" s="585"/>
      <c r="O8" s="585"/>
      <c r="P8" s="585"/>
      <c r="Q8" s="585"/>
      <c r="R8" s="585"/>
      <c r="S8" s="586"/>
      <c r="T8" s="587"/>
      <c r="U8" s="588"/>
      <c r="V8" s="566"/>
    </row>
    <row r="9" spans="1:22">
      <c r="A9" s="1467"/>
      <c r="B9" s="580"/>
      <c r="C9" s="581"/>
      <c r="D9" s="582"/>
      <c r="E9" s="582"/>
      <c r="F9" s="582"/>
      <c r="G9" s="582"/>
      <c r="H9" s="582"/>
      <c r="I9" s="582"/>
      <c r="J9" s="583"/>
      <c r="K9" s="584"/>
      <c r="L9" s="585"/>
      <c r="M9" s="585"/>
      <c r="N9" s="585"/>
      <c r="O9" s="585"/>
      <c r="P9" s="585"/>
      <c r="Q9" s="585"/>
      <c r="R9" s="585"/>
      <c r="S9" s="586"/>
      <c r="T9" s="587"/>
      <c r="U9" s="588"/>
      <c r="V9" s="566"/>
    </row>
    <row r="10" spans="1:22">
      <c r="A10" s="1468"/>
      <c r="B10" s="589"/>
      <c r="C10" s="590"/>
      <c r="D10" s="591"/>
      <c r="E10" s="591"/>
      <c r="F10" s="591"/>
      <c r="G10" s="591"/>
      <c r="H10" s="591"/>
      <c r="I10" s="591"/>
      <c r="J10" s="592"/>
      <c r="K10" s="593"/>
      <c r="L10" s="594"/>
      <c r="M10" s="594"/>
      <c r="N10" s="594"/>
      <c r="O10" s="594"/>
      <c r="P10" s="594"/>
      <c r="Q10" s="594"/>
      <c r="R10" s="594"/>
      <c r="S10" s="595"/>
      <c r="T10" s="596"/>
      <c r="U10" s="597"/>
      <c r="V10" s="566"/>
    </row>
    <row r="11" spans="1:22">
      <c r="A11" s="1463" t="s">
        <v>939</v>
      </c>
      <c r="B11" s="598"/>
      <c r="C11" s="599"/>
      <c r="D11" s="600"/>
      <c r="E11" s="600"/>
      <c r="F11" s="600"/>
      <c r="G11" s="600"/>
      <c r="H11" s="600"/>
      <c r="I11" s="600"/>
      <c r="J11" s="601"/>
      <c r="K11" s="602"/>
      <c r="L11" s="603"/>
      <c r="M11" s="603"/>
      <c r="N11" s="603"/>
      <c r="O11" s="603"/>
      <c r="P11" s="603"/>
      <c r="Q11" s="603"/>
      <c r="R11" s="603"/>
      <c r="S11" s="604"/>
      <c r="T11" s="605"/>
      <c r="U11" s="606"/>
      <c r="V11" s="566"/>
    </row>
    <row r="12" spans="1:22">
      <c r="A12" s="1464"/>
      <c r="B12" s="580"/>
      <c r="C12" s="581"/>
      <c r="D12" s="582"/>
      <c r="E12" s="582"/>
      <c r="F12" s="582"/>
      <c r="G12" s="582"/>
      <c r="H12" s="582"/>
      <c r="I12" s="582"/>
      <c r="J12" s="583"/>
      <c r="K12" s="584"/>
      <c r="L12" s="585"/>
      <c r="M12" s="585"/>
      <c r="N12" s="585"/>
      <c r="O12" s="585"/>
      <c r="P12" s="585"/>
      <c r="Q12" s="585"/>
      <c r="R12" s="585"/>
      <c r="S12" s="586"/>
      <c r="T12" s="587"/>
      <c r="U12" s="588"/>
      <c r="V12" s="566"/>
    </row>
    <row r="13" spans="1:22">
      <c r="A13" s="1464"/>
      <c r="B13" s="580"/>
      <c r="C13" s="581"/>
      <c r="D13" s="582"/>
      <c r="E13" s="582"/>
      <c r="F13" s="582"/>
      <c r="G13" s="582"/>
      <c r="H13" s="582"/>
      <c r="I13" s="582"/>
      <c r="J13" s="583"/>
      <c r="K13" s="584"/>
      <c r="L13" s="585"/>
      <c r="M13" s="585"/>
      <c r="N13" s="585"/>
      <c r="O13" s="585"/>
      <c r="P13" s="585"/>
      <c r="Q13" s="585"/>
      <c r="R13" s="585"/>
      <c r="S13" s="586"/>
      <c r="T13" s="587"/>
      <c r="U13" s="588"/>
      <c r="V13" s="566"/>
    </row>
    <row r="14" spans="1:22">
      <c r="A14" s="1465"/>
      <c r="B14" s="607"/>
      <c r="C14" s="608"/>
      <c r="D14" s="609"/>
      <c r="E14" s="609"/>
      <c r="F14" s="609"/>
      <c r="G14" s="609"/>
      <c r="H14" s="609"/>
      <c r="I14" s="609"/>
      <c r="J14" s="610"/>
      <c r="K14" s="611"/>
      <c r="L14" s="612"/>
      <c r="M14" s="612"/>
      <c r="N14" s="612"/>
      <c r="O14" s="612"/>
      <c r="P14" s="612"/>
      <c r="Q14" s="612"/>
      <c r="R14" s="612"/>
      <c r="S14" s="613"/>
      <c r="T14" s="614"/>
      <c r="U14" s="615"/>
      <c r="V14" s="566"/>
    </row>
    <row r="15" spans="1:22">
      <c r="A15" s="1463" t="s">
        <v>922</v>
      </c>
      <c r="B15" s="598"/>
      <c r="C15" s="599"/>
      <c r="D15" s="600"/>
      <c r="E15" s="600"/>
      <c r="F15" s="600"/>
      <c r="G15" s="600"/>
      <c r="H15" s="600"/>
      <c r="I15" s="600"/>
      <c r="J15" s="601"/>
      <c r="K15" s="602"/>
      <c r="L15" s="603"/>
      <c r="M15" s="603"/>
      <c r="N15" s="603"/>
      <c r="O15" s="603"/>
      <c r="P15" s="603"/>
      <c r="Q15" s="603"/>
      <c r="R15" s="603"/>
      <c r="S15" s="604"/>
      <c r="T15" s="605"/>
      <c r="U15" s="606"/>
      <c r="V15" s="566"/>
    </row>
    <row r="16" spans="1:22">
      <c r="A16" s="1464"/>
      <c r="B16" s="580"/>
      <c r="C16" s="581"/>
      <c r="D16" s="582"/>
      <c r="E16" s="582"/>
      <c r="F16" s="582"/>
      <c r="G16" s="582"/>
      <c r="H16" s="582"/>
      <c r="I16" s="582"/>
      <c r="J16" s="583"/>
      <c r="K16" s="584"/>
      <c r="L16" s="585"/>
      <c r="M16" s="585"/>
      <c r="N16" s="585"/>
      <c r="O16" s="585"/>
      <c r="P16" s="585"/>
      <c r="Q16" s="585"/>
      <c r="R16" s="585"/>
      <c r="S16" s="586"/>
      <c r="T16" s="587"/>
      <c r="U16" s="588"/>
      <c r="V16" s="566"/>
    </row>
    <row r="17" spans="1:22">
      <c r="A17" s="1464"/>
      <c r="B17" s="580"/>
      <c r="C17" s="581"/>
      <c r="D17" s="582"/>
      <c r="E17" s="582"/>
      <c r="F17" s="582"/>
      <c r="G17" s="582"/>
      <c r="H17" s="582"/>
      <c r="I17" s="582"/>
      <c r="J17" s="583"/>
      <c r="K17" s="584"/>
      <c r="L17" s="585"/>
      <c r="M17" s="585"/>
      <c r="N17" s="585"/>
      <c r="O17" s="585"/>
      <c r="P17" s="585"/>
      <c r="Q17" s="585"/>
      <c r="R17" s="585"/>
      <c r="S17" s="586"/>
      <c r="T17" s="587"/>
      <c r="U17" s="588"/>
      <c r="V17" s="566"/>
    </row>
    <row r="18" spans="1:22">
      <c r="A18" s="1465"/>
      <c r="B18" s="589"/>
      <c r="C18" s="590"/>
      <c r="D18" s="591"/>
      <c r="E18" s="591"/>
      <c r="F18" s="591"/>
      <c r="G18" s="591"/>
      <c r="H18" s="591"/>
      <c r="I18" s="591"/>
      <c r="J18" s="592"/>
      <c r="K18" s="593"/>
      <c r="L18" s="594"/>
      <c r="M18" s="594"/>
      <c r="N18" s="594"/>
      <c r="O18" s="594"/>
      <c r="P18" s="594"/>
      <c r="Q18" s="594"/>
      <c r="R18" s="594"/>
      <c r="S18" s="595"/>
      <c r="T18" s="596"/>
      <c r="U18" s="597"/>
      <c r="V18" s="566"/>
    </row>
    <row r="19" spans="1:22">
      <c r="A19" s="1463" t="s">
        <v>940</v>
      </c>
      <c r="B19" s="598"/>
      <c r="C19" s="599"/>
      <c r="D19" s="600"/>
      <c r="E19" s="600"/>
      <c r="F19" s="600"/>
      <c r="G19" s="600"/>
      <c r="H19" s="600"/>
      <c r="I19" s="600"/>
      <c r="J19" s="601"/>
      <c r="K19" s="602"/>
      <c r="L19" s="603"/>
      <c r="M19" s="603"/>
      <c r="N19" s="603"/>
      <c r="O19" s="603"/>
      <c r="P19" s="603"/>
      <c r="Q19" s="603"/>
      <c r="R19" s="603"/>
      <c r="S19" s="604"/>
      <c r="T19" s="605"/>
      <c r="U19" s="606"/>
      <c r="V19" s="566"/>
    </row>
    <row r="20" spans="1:22">
      <c r="A20" s="1464"/>
      <c r="B20" s="580"/>
      <c r="C20" s="581"/>
      <c r="D20" s="582"/>
      <c r="E20" s="582"/>
      <c r="F20" s="582"/>
      <c r="G20" s="582"/>
      <c r="H20" s="582"/>
      <c r="I20" s="582"/>
      <c r="J20" s="583"/>
      <c r="K20" s="584"/>
      <c r="L20" s="585"/>
      <c r="M20" s="585"/>
      <c r="N20" s="585"/>
      <c r="O20" s="585"/>
      <c r="P20" s="585"/>
      <c r="Q20" s="585"/>
      <c r="R20" s="585"/>
      <c r="S20" s="586"/>
      <c r="T20" s="587"/>
      <c r="U20" s="588"/>
      <c r="V20" s="566"/>
    </row>
    <row r="21" spans="1:22">
      <c r="A21" s="1464"/>
      <c r="B21" s="580"/>
      <c r="C21" s="581"/>
      <c r="D21" s="582"/>
      <c r="E21" s="582"/>
      <c r="F21" s="582"/>
      <c r="G21" s="582"/>
      <c r="H21" s="582"/>
      <c r="I21" s="582"/>
      <c r="J21" s="583"/>
      <c r="K21" s="584"/>
      <c r="L21" s="585"/>
      <c r="M21" s="585"/>
      <c r="N21" s="585"/>
      <c r="O21" s="585"/>
      <c r="P21" s="585"/>
      <c r="Q21" s="585"/>
      <c r="R21" s="585"/>
      <c r="S21" s="586"/>
      <c r="T21" s="587"/>
      <c r="U21" s="588"/>
      <c r="V21" s="566"/>
    </row>
    <row r="22" spans="1:22">
      <c r="A22" s="1465"/>
      <c r="B22" s="589"/>
      <c r="C22" s="590"/>
      <c r="D22" s="591"/>
      <c r="E22" s="591"/>
      <c r="F22" s="591"/>
      <c r="G22" s="591"/>
      <c r="H22" s="591"/>
      <c r="I22" s="591"/>
      <c r="J22" s="592"/>
      <c r="K22" s="593"/>
      <c r="L22" s="594"/>
      <c r="M22" s="594"/>
      <c r="N22" s="594"/>
      <c r="O22" s="594"/>
      <c r="P22" s="594"/>
      <c r="Q22" s="594"/>
      <c r="R22" s="594"/>
      <c r="S22" s="595"/>
      <c r="T22" s="596"/>
      <c r="U22" s="597"/>
      <c r="V22" s="566"/>
    </row>
    <row r="23" spans="1:22">
      <c r="A23" s="1463" t="s">
        <v>923</v>
      </c>
      <c r="B23" s="598"/>
      <c r="C23" s="599"/>
      <c r="D23" s="600"/>
      <c r="E23" s="600"/>
      <c r="F23" s="600"/>
      <c r="G23" s="600"/>
      <c r="H23" s="600"/>
      <c r="I23" s="600"/>
      <c r="J23" s="601"/>
      <c r="K23" s="602"/>
      <c r="L23" s="603"/>
      <c r="M23" s="603"/>
      <c r="N23" s="603"/>
      <c r="O23" s="603"/>
      <c r="P23" s="603"/>
      <c r="Q23" s="603"/>
      <c r="R23" s="603"/>
      <c r="S23" s="604"/>
      <c r="T23" s="605"/>
      <c r="U23" s="606"/>
      <c r="V23" s="566"/>
    </row>
    <row r="24" spans="1:22">
      <c r="A24" s="1464"/>
      <c r="B24" s="580"/>
      <c r="C24" s="581"/>
      <c r="D24" s="582"/>
      <c r="E24" s="582"/>
      <c r="F24" s="582"/>
      <c r="G24" s="582"/>
      <c r="H24" s="582"/>
      <c r="I24" s="582"/>
      <c r="J24" s="583"/>
      <c r="K24" s="584"/>
      <c r="L24" s="585"/>
      <c r="M24" s="585"/>
      <c r="N24" s="585"/>
      <c r="O24" s="585"/>
      <c r="P24" s="585"/>
      <c r="Q24" s="585"/>
      <c r="R24" s="585"/>
      <c r="S24" s="586"/>
      <c r="T24" s="587"/>
      <c r="U24" s="588"/>
      <c r="V24" s="566"/>
    </row>
    <row r="25" spans="1:22">
      <c r="A25" s="1464"/>
      <c r="B25" s="580"/>
      <c r="C25" s="581"/>
      <c r="D25" s="582"/>
      <c r="E25" s="582"/>
      <c r="F25" s="582"/>
      <c r="G25" s="582"/>
      <c r="H25" s="582"/>
      <c r="I25" s="582"/>
      <c r="J25" s="583"/>
      <c r="K25" s="584"/>
      <c r="L25" s="585"/>
      <c r="M25" s="585"/>
      <c r="N25" s="585"/>
      <c r="O25" s="585"/>
      <c r="P25" s="585"/>
      <c r="Q25" s="585"/>
      <c r="R25" s="585"/>
      <c r="S25" s="586"/>
      <c r="T25" s="587"/>
      <c r="U25" s="588"/>
      <c r="V25" s="566"/>
    </row>
    <row r="26" spans="1:22">
      <c r="A26" s="1465"/>
      <c r="B26" s="607"/>
      <c r="C26" s="608"/>
      <c r="D26" s="609"/>
      <c r="E26" s="609"/>
      <c r="F26" s="609"/>
      <c r="G26" s="609"/>
      <c r="H26" s="609"/>
      <c r="I26" s="609"/>
      <c r="J26" s="610"/>
      <c r="K26" s="611"/>
      <c r="L26" s="612"/>
      <c r="M26" s="612"/>
      <c r="N26" s="612"/>
      <c r="O26" s="612"/>
      <c r="P26" s="612"/>
      <c r="Q26" s="612"/>
      <c r="R26" s="612"/>
      <c r="S26" s="613"/>
      <c r="T26" s="614"/>
      <c r="U26" s="615"/>
      <c r="V26" s="566"/>
    </row>
    <row r="27" spans="1:22">
      <c r="A27" s="1463" t="s">
        <v>924</v>
      </c>
      <c r="B27" s="598"/>
      <c r="C27" s="599"/>
      <c r="D27" s="600"/>
      <c r="E27" s="600"/>
      <c r="F27" s="600"/>
      <c r="G27" s="600"/>
      <c r="H27" s="600"/>
      <c r="I27" s="600"/>
      <c r="J27" s="601"/>
      <c r="K27" s="602"/>
      <c r="L27" s="603"/>
      <c r="M27" s="603"/>
      <c r="N27" s="603"/>
      <c r="O27" s="603"/>
      <c r="P27" s="603"/>
      <c r="Q27" s="603"/>
      <c r="R27" s="603"/>
      <c r="S27" s="604"/>
      <c r="T27" s="605"/>
      <c r="U27" s="606"/>
      <c r="V27" s="566"/>
    </row>
    <row r="28" spans="1:22">
      <c r="A28" s="1464"/>
      <c r="B28" s="580"/>
      <c r="C28" s="581"/>
      <c r="D28" s="582"/>
      <c r="E28" s="582"/>
      <c r="F28" s="582"/>
      <c r="G28" s="582"/>
      <c r="H28" s="582"/>
      <c r="I28" s="582"/>
      <c r="J28" s="583"/>
      <c r="K28" s="584"/>
      <c r="L28" s="585"/>
      <c r="M28" s="585"/>
      <c r="N28" s="585"/>
      <c r="O28" s="585"/>
      <c r="P28" s="585"/>
      <c r="Q28" s="585"/>
      <c r="R28" s="585"/>
      <c r="S28" s="586"/>
      <c r="T28" s="587"/>
      <c r="U28" s="588"/>
      <c r="V28" s="566"/>
    </row>
    <row r="29" spans="1:22">
      <c r="A29" s="1464"/>
      <c r="B29" s="580"/>
      <c r="C29" s="581"/>
      <c r="D29" s="582"/>
      <c r="E29" s="582"/>
      <c r="F29" s="582"/>
      <c r="G29" s="582"/>
      <c r="H29" s="582"/>
      <c r="I29" s="582"/>
      <c r="J29" s="583"/>
      <c r="K29" s="584"/>
      <c r="L29" s="585"/>
      <c r="M29" s="585"/>
      <c r="N29" s="585"/>
      <c r="O29" s="585"/>
      <c r="P29" s="585"/>
      <c r="Q29" s="585"/>
      <c r="R29" s="585"/>
      <c r="S29" s="586"/>
      <c r="T29" s="587"/>
      <c r="U29" s="588"/>
      <c r="V29" s="566"/>
    </row>
    <row r="30" spans="1:22">
      <c r="A30" s="1465"/>
      <c r="B30" s="589"/>
      <c r="C30" s="590"/>
      <c r="D30" s="591"/>
      <c r="E30" s="591"/>
      <c r="F30" s="591"/>
      <c r="G30" s="591"/>
      <c r="H30" s="591"/>
      <c r="I30" s="591"/>
      <c r="J30" s="592"/>
      <c r="K30" s="593"/>
      <c r="L30" s="594"/>
      <c r="M30" s="594"/>
      <c r="N30" s="594"/>
      <c r="O30" s="594"/>
      <c r="P30" s="594"/>
      <c r="Q30" s="594"/>
      <c r="R30" s="594"/>
      <c r="S30" s="595"/>
      <c r="T30" s="596"/>
      <c r="U30" s="597"/>
      <c r="V30" s="566"/>
    </row>
    <row r="31" spans="1:22">
      <c r="A31" s="1463" t="s">
        <v>941</v>
      </c>
      <c r="B31" s="598"/>
      <c r="C31" s="599"/>
      <c r="D31" s="600"/>
      <c r="E31" s="600"/>
      <c r="F31" s="600"/>
      <c r="G31" s="600"/>
      <c r="H31" s="600"/>
      <c r="I31" s="600"/>
      <c r="J31" s="601"/>
      <c r="K31" s="602"/>
      <c r="L31" s="603"/>
      <c r="M31" s="603"/>
      <c r="N31" s="603"/>
      <c r="O31" s="603"/>
      <c r="P31" s="603"/>
      <c r="Q31" s="603"/>
      <c r="R31" s="603"/>
      <c r="S31" s="604"/>
      <c r="T31" s="605"/>
      <c r="U31" s="606"/>
      <c r="V31" s="566"/>
    </row>
    <row r="32" spans="1:22">
      <c r="A32" s="1464"/>
      <c r="B32" s="580"/>
      <c r="C32" s="581"/>
      <c r="D32" s="582"/>
      <c r="E32" s="582"/>
      <c r="F32" s="582"/>
      <c r="G32" s="582"/>
      <c r="H32" s="582"/>
      <c r="I32" s="582"/>
      <c r="J32" s="583"/>
      <c r="K32" s="584"/>
      <c r="L32" s="585"/>
      <c r="M32" s="585"/>
      <c r="N32" s="585"/>
      <c r="O32" s="585"/>
      <c r="P32" s="585"/>
      <c r="Q32" s="585"/>
      <c r="R32" s="585"/>
      <c r="S32" s="586"/>
      <c r="T32" s="587"/>
      <c r="U32" s="588"/>
      <c r="V32" s="566"/>
    </row>
    <row r="33" spans="1:22">
      <c r="A33" s="1464"/>
      <c r="B33" s="580"/>
      <c r="C33" s="581"/>
      <c r="D33" s="582"/>
      <c r="E33" s="582"/>
      <c r="F33" s="582"/>
      <c r="G33" s="582"/>
      <c r="H33" s="582"/>
      <c r="I33" s="582"/>
      <c r="J33" s="583"/>
      <c r="K33" s="584"/>
      <c r="L33" s="585"/>
      <c r="M33" s="585"/>
      <c r="N33" s="585"/>
      <c r="O33" s="585"/>
      <c r="P33" s="585"/>
      <c r="Q33" s="585"/>
      <c r="R33" s="585"/>
      <c r="S33" s="586"/>
      <c r="T33" s="587"/>
      <c r="U33" s="588"/>
      <c r="V33" s="566"/>
    </row>
    <row r="34" spans="1:22">
      <c r="A34" s="1465"/>
      <c r="B34" s="589"/>
      <c r="C34" s="590"/>
      <c r="D34" s="591"/>
      <c r="E34" s="591"/>
      <c r="F34" s="591"/>
      <c r="G34" s="591"/>
      <c r="H34" s="591"/>
      <c r="I34" s="591"/>
      <c r="J34" s="592"/>
      <c r="K34" s="593"/>
      <c r="L34" s="594"/>
      <c r="M34" s="594"/>
      <c r="N34" s="594"/>
      <c r="O34" s="594"/>
      <c r="P34" s="594"/>
      <c r="Q34" s="594"/>
      <c r="R34" s="594"/>
      <c r="S34" s="595"/>
      <c r="T34" s="596"/>
      <c r="U34" s="597"/>
      <c r="V34" s="566"/>
    </row>
    <row r="35" spans="1:22">
      <c r="A35" s="1463" t="s">
        <v>942</v>
      </c>
      <c r="B35" s="598"/>
      <c r="C35" s="599"/>
      <c r="D35" s="600"/>
      <c r="E35" s="600"/>
      <c r="F35" s="600"/>
      <c r="G35" s="600"/>
      <c r="H35" s="600"/>
      <c r="I35" s="600"/>
      <c r="J35" s="601"/>
      <c r="K35" s="602"/>
      <c r="L35" s="603"/>
      <c r="M35" s="603"/>
      <c r="N35" s="603"/>
      <c r="O35" s="603"/>
      <c r="P35" s="603"/>
      <c r="Q35" s="603"/>
      <c r="R35" s="603"/>
      <c r="S35" s="604"/>
      <c r="T35" s="605"/>
      <c r="U35" s="606"/>
      <c r="V35" s="566"/>
    </row>
    <row r="36" spans="1:22">
      <c r="A36" s="1464"/>
      <c r="B36" s="580"/>
      <c r="C36" s="581"/>
      <c r="D36" s="582"/>
      <c r="E36" s="582"/>
      <c r="F36" s="582"/>
      <c r="G36" s="582"/>
      <c r="H36" s="582"/>
      <c r="I36" s="582"/>
      <c r="J36" s="583"/>
      <c r="K36" s="584"/>
      <c r="L36" s="585"/>
      <c r="M36" s="585"/>
      <c r="N36" s="585"/>
      <c r="O36" s="585"/>
      <c r="P36" s="585"/>
      <c r="Q36" s="585"/>
      <c r="R36" s="585"/>
      <c r="S36" s="586"/>
      <c r="T36" s="587"/>
      <c r="U36" s="588"/>
      <c r="V36" s="566"/>
    </row>
    <row r="37" spans="1:22">
      <c r="A37" s="1464"/>
      <c r="B37" s="580"/>
      <c r="C37" s="581"/>
      <c r="D37" s="582"/>
      <c r="E37" s="582"/>
      <c r="F37" s="582"/>
      <c r="G37" s="582"/>
      <c r="H37" s="582"/>
      <c r="I37" s="582"/>
      <c r="J37" s="583"/>
      <c r="K37" s="584"/>
      <c r="L37" s="585"/>
      <c r="M37" s="585"/>
      <c r="N37" s="585"/>
      <c r="O37" s="585"/>
      <c r="P37" s="585"/>
      <c r="Q37" s="585"/>
      <c r="R37" s="585"/>
      <c r="S37" s="586"/>
      <c r="T37" s="587"/>
      <c r="U37" s="588"/>
      <c r="V37" s="566"/>
    </row>
    <row r="38" spans="1:22">
      <c r="A38" s="1465"/>
      <c r="B38" s="589"/>
      <c r="C38" s="590"/>
      <c r="D38" s="591"/>
      <c r="E38" s="591"/>
      <c r="F38" s="591"/>
      <c r="G38" s="591"/>
      <c r="H38" s="591"/>
      <c r="I38" s="591"/>
      <c r="J38" s="592"/>
      <c r="K38" s="593"/>
      <c r="L38" s="594"/>
      <c r="M38" s="594"/>
      <c r="N38" s="594"/>
      <c r="O38" s="594"/>
      <c r="P38" s="594"/>
      <c r="Q38" s="594"/>
      <c r="R38" s="594"/>
      <c r="S38" s="595"/>
      <c r="T38" s="596"/>
      <c r="U38" s="597"/>
      <c r="V38" s="566"/>
    </row>
    <row r="39" spans="1:22">
      <c r="A39" s="1463" t="s">
        <v>943</v>
      </c>
      <c r="B39" s="598"/>
      <c r="C39" s="599"/>
      <c r="D39" s="600"/>
      <c r="E39" s="600"/>
      <c r="F39" s="600"/>
      <c r="G39" s="600"/>
      <c r="H39" s="600"/>
      <c r="I39" s="600"/>
      <c r="J39" s="601"/>
      <c r="K39" s="602"/>
      <c r="L39" s="603"/>
      <c r="M39" s="603"/>
      <c r="N39" s="603"/>
      <c r="O39" s="603"/>
      <c r="P39" s="603"/>
      <c r="Q39" s="603"/>
      <c r="R39" s="603"/>
      <c r="S39" s="604"/>
      <c r="T39" s="605"/>
      <c r="U39" s="606"/>
      <c r="V39" s="566"/>
    </row>
    <row r="40" spans="1:22">
      <c r="A40" s="1464"/>
      <c r="B40" s="580"/>
      <c r="C40" s="581"/>
      <c r="D40" s="582"/>
      <c r="E40" s="582"/>
      <c r="F40" s="582"/>
      <c r="G40" s="582"/>
      <c r="H40" s="582"/>
      <c r="I40" s="582"/>
      <c r="J40" s="583"/>
      <c r="K40" s="584"/>
      <c r="L40" s="585"/>
      <c r="M40" s="585"/>
      <c r="N40" s="585"/>
      <c r="O40" s="585"/>
      <c r="P40" s="585"/>
      <c r="Q40" s="585"/>
      <c r="R40" s="585"/>
      <c r="S40" s="586"/>
      <c r="T40" s="587"/>
      <c r="U40" s="588"/>
      <c r="V40" s="566"/>
    </row>
    <row r="41" spans="1:22">
      <c r="A41" s="1464"/>
      <c r="B41" s="580"/>
      <c r="C41" s="581"/>
      <c r="D41" s="582"/>
      <c r="E41" s="582"/>
      <c r="F41" s="582"/>
      <c r="G41" s="582"/>
      <c r="H41" s="582"/>
      <c r="I41" s="582"/>
      <c r="J41" s="583"/>
      <c r="K41" s="584"/>
      <c r="L41" s="585"/>
      <c r="M41" s="585"/>
      <c r="N41" s="585"/>
      <c r="O41" s="585"/>
      <c r="P41" s="585"/>
      <c r="Q41" s="585"/>
      <c r="R41" s="585"/>
      <c r="S41" s="586"/>
      <c r="T41" s="587"/>
      <c r="U41" s="588"/>
      <c r="V41" s="566"/>
    </row>
    <row r="42" spans="1:22">
      <c r="A42" s="1465"/>
      <c r="B42" s="589"/>
      <c r="C42" s="590"/>
      <c r="D42" s="591"/>
      <c r="E42" s="591"/>
      <c r="F42" s="591"/>
      <c r="G42" s="591"/>
      <c r="H42" s="591"/>
      <c r="I42" s="591"/>
      <c r="J42" s="592"/>
      <c r="K42" s="593"/>
      <c r="L42" s="594"/>
      <c r="M42" s="594"/>
      <c r="N42" s="594"/>
      <c r="O42" s="594"/>
      <c r="P42" s="594"/>
      <c r="Q42" s="594"/>
      <c r="R42" s="594"/>
      <c r="S42" s="595"/>
      <c r="T42" s="596"/>
      <c r="U42" s="597"/>
      <c r="V42" s="566"/>
    </row>
    <row r="43" spans="1:22">
      <c r="A43" s="1463" t="s">
        <v>929</v>
      </c>
      <c r="B43" s="598"/>
      <c r="C43" s="599"/>
      <c r="D43" s="600"/>
      <c r="E43" s="600"/>
      <c r="F43" s="600"/>
      <c r="G43" s="600"/>
      <c r="H43" s="600"/>
      <c r="I43" s="600"/>
      <c r="J43" s="601"/>
      <c r="K43" s="602"/>
      <c r="L43" s="603"/>
      <c r="M43" s="603"/>
      <c r="N43" s="603"/>
      <c r="O43" s="603"/>
      <c r="P43" s="603"/>
      <c r="Q43" s="603"/>
      <c r="R43" s="603"/>
      <c r="S43" s="604"/>
      <c r="T43" s="605"/>
      <c r="U43" s="606"/>
      <c r="V43" s="566"/>
    </row>
    <row r="44" spans="1:22">
      <c r="A44" s="1464"/>
      <c r="B44" s="580"/>
      <c r="C44" s="581"/>
      <c r="D44" s="582"/>
      <c r="E44" s="582"/>
      <c r="F44" s="582"/>
      <c r="G44" s="582"/>
      <c r="H44" s="582"/>
      <c r="I44" s="582"/>
      <c r="J44" s="583"/>
      <c r="K44" s="584"/>
      <c r="L44" s="585"/>
      <c r="M44" s="585"/>
      <c r="N44" s="585"/>
      <c r="O44" s="585"/>
      <c r="P44" s="585"/>
      <c r="Q44" s="585"/>
      <c r="R44" s="585"/>
      <c r="S44" s="586"/>
      <c r="T44" s="587"/>
      <c r="U44" s="588"/>
      <c r="V44" s="566"/>
    </row>
    <row r="45" spans="1:22">
      <c r="A45" s="1464"/>
      <c r="B45" s="580"/>
      <c r="C45" s="581"/>
      <c r="D45" s="582"/>
      <c r="E45" s="582"/>
      <c r="F45" s="582"/>
      <c r="G45" s="582"/>
      <c r="H45" s="582"/>
      <c r="I45" s="582"/>
      <c r="J45" s="583"/>
      <c r="K45" s="584"/>
      <c r="L45" s="585"/>
      <c r="M45" s="585"/>
      <c r="N45" s="585"/>
      <c r="O45" s="585"/>
      <c r="P45" s="585"/>
      <c r="Q45" s="585"/>
      <c r="R45" s="585"/>
      <c r="S45" s="586"/>
      <c r="T45" s="587"/>
      <c r="U45" s="588"/>
      <c r="V45" s="566"/>
    </row>
    <row r="46" spans="1:22">
      <c r="A46" s="1465"/>
      <c r="B46" s="589"/>
      <c r="C46" s="590"/>
      <c r="D46" s="591"/>
      <c r="E46" s="591"/>
      <c r="F46" s="591"/>
      <c r="G46" s="591"/>
      <c r="H46" s="591"/>
      <c r="I46" s="591"/>
      <c r="J46" s="592"/>
      <c r="K46" s="593"/>
      <c r="L46" s="594"/>
      <c r="M46" s="594"/>
      <c r="N46" s="594"/>
      <c r="O46" s="594"/>
      <c r="P46" s="594"/>
      <c r="Q46" s="594"/>
      <c r="R46" s="594"/>
      <c r="S46" s="595"/>
      <c r="T46" s="596"/>
      <c r="U46" s="597"/>
      <c r="V46" s="566"/>
    </row>
    <row r="47" spans="1:22">
      <c r="A47" s="1463" t="s">
        <v>944</v>
      </c>
      <c r="B47" s="598"/>
      <c r="C47" s="599"/>
      <c r="D47" s="600"/>
      <c r="E47" s="600"/>
      <c r="F47" s="600"/>
      <c r="G47" s="600"/>
      <c r="H47" s="600"/>
      <c r="I47" s="600"/>
      <c r="J47" s="601"/>
      <c r="K47" s="602"/>
      <c r="L47" s="603"/>
      <c r="M47" s="603"/>
      <c r="N47" s="603"/>
      <c r="O47" s="603"/>
      <c r="P47" s="603"/>
      <c r="Q47" s="603"/>
      <c r="R47" s="603"/>
      <c r="S47" s="604"/>
      <c r="T47" s="605"/>
      <c r="U47" s="606"/>
      <c r="V47" s="566"/>
    </row>
    <row r="48" spans="1:22">
      <c r="A48" s="1464"/>
      <c r="B48" s="580"/>
      <c r="C48" s="581"/>
      <c r="D48" s="582"/>
      <c r="E48" s="582"/>
      <c r="F48" s="582"/>
      <c r="G48" s="582"/>
      <c r="H48" s="582"/>
      <c r="I48" s="582"/>
      <c r="J48" s="583"/>
      <c r="K48" s="584"/>
      <c r="L48" s="585"/>
      <c r="M48" s="585"/>
      <c r="N48" s="585"/>
      <c r="O48" s="585"/>
      <c r="P48" s="585"/>
      <c r="Q48" s="585"/>
      <c r="R48" s="585"/>
      <c r="S48" s="586"/>
      <c r="T48" s="587"/>
      <c r="U48" s="588"/>
      <c r="V48" s="566"/>
    </row>
    <row r="49" spans="1:22">
      <c r="A49" s="1464"/>
      <c r="B49" s="580"/>
      <c r="C49" s="581"/>
      <c r="D49" s="582"/>
      <c r="E49" s="582"/>
      <c r="F49" s="582"/>
      <c r="G49" s="582"/>
      <c r="H49" s="582"/>
      <c r="I49" s="582"/>
      <c r="J49" s="583"/>
      <c r="K49" s="584"/>
      <c r="L49" s="585"/>
      <c r="M49" s="585"/>
      <c r="N49" s="585"/>
      <c r="O49" s="585"/>
      <c r="P49" s="585"/>
      <c r="Q49" s="585"/>
      <c r="R49" s="585"/>
      <c r="S49" s="586"/>
      <c r="T49" s="587"/>
      <c r="U49" s="588"/>
      <c r="V49" s="566"/>
    </row>
    <row r="50" spans="1:22">
      <c r="A50" s="1465"/>
      <c r="B50" s="589"/>
      <c r="C50" s="590"/>
      <c r="D50" s="591"/>
      <c r="E50" s="591"/>
      <c r="F50" s="591"/>
      <c r="G50" s="591"/>
      <c r="H50" s="591"/>
      <c r="I50" s="591"/>
      <c r="J50" s="592"/>
      <c r="K50" s="593"/>
      <c r="L50" s="594"/>
      <c r="M50" s="594"/>
      <c r="N50" s="594"/>
      <c r="O50" s="594"/>
      <c r="P50" s="594"/>
      <c r="Q50" s="594"/>
      <c r="R50" s="594"/>
      <c r="S50" s="595"/>
      <c r="T50" s="596"/>
      <c r="U50" s="597"/>
      <c r="V50" s="566"/>
    </row>
    <row r="51" spans="1:22">
      <c r="A51" s="1466" t="s">
        <v>930</v>
      </c>
      <c r="B51" s="598"/>
      <c r="C51" s="599"/>
      <c r="D51" s="600"/>
      <c r="E51" s="600"/>
      <c r="F51" s="600"/>
      <c r="G51" s="600"/>
      <c r="H51" s="600"/>
      <c r="I51" s="600"/>
      <c r="J51" s="601"/>
      <c r="K51" s="602"/>
      <c r="L51" s="603"/>
      <c r="M51" s="603"/>
      <c r="N51" s="603"/>
      <c r="O51" s="603"/>
      <c r="P51" s="603"/>
      <c r="Q51" s="603"/>
      <c r="R51" s="603"/>
      <c r="S51" s="604"/>
      <c r="T51" s="604"/>
      <c r="U51" s="606"/>
      <c r="V51" s="566"/>
    </row>
    <row r="52" spans="1:22">
      <c r="A52" s="1467"/>
      <c r="B52" s="580"/>
      <c r="C52" s="581"/>
      <c r="D52" s="582"/>
      <c r="E52" s="582"/>
      <c r="F52" s="582"/>
      <c r="G52" s="582"/>
      <c r="H52" s="582"/>
      <c r="I52" s="582"/>
      <c r="J52" s="583"/>
      <c r="K52" s="584"/>
      <c r="L52" s="585"/>
      <c r="M52" s="585"/>
      <c r="N52" s="585"/>
      <c r="O52" s="585"/>
      <c r="P52" s="585"/>
      <c r="Q52" s="585"/>
      <c r="R52" s="585"/>
      <c r="S52" s="586"/>
      <c r="T52" s="586"/>
      <c r="U52" s="588"/>
      <c r="V52" s="566"/>
    </row>
    <row r="53" spans="1:22">
      <c r="A53" s="1467"/>
      <c r="B53" s="580"/>
      <c r="C53" s="581"/>
      <c r="D53" s="582"/>
      <c r="E53" s="582"/>
      <c r="F53" s="582"/>
      <c r="G53" s="582"/>
      <c r="H53" s="582"/>
      <c r="I53" s="582"/>
      <c r="J53" s="583"/>
      <c r="K53" s="584"/>
      <c r="L53" s="585"/>
      <c r="M53" s="585"/>
      <c r="N53" s="585"/>
      <c r="O53" s="585"/>
      <c r="P53" s="585"/>
      <c r="Q53" s="585"/>
      <c r="R53" s="585"/>
      <c r="S53" s="586"/>
      <c r="T53" s="586"/>
      <c r="U53" s="588"/>
      <c r="V53" s="566"/>
    </row>
    <row r="54" spans="1:22">
      <c r="A54" s="1468"/>
      <c r="B54" s="589"/>
      <c r="C54" s="590"/>
      <c r="D54" s="591"/>
      <c r="E54" s="591"/>
      <c r="F54" s="591"/>
      <c r="G54" s="591"/>
      <c r="H54" s="591"/>
      <c r="I54" s="591"/>
      <c r="J54" s="592"/>
      <c r="K54" s="593"/>
      <c r="L54" s="594"/>
      <c r="M54" s="594"/>
      <c r="N54" s="594"/>
      <c r="O54" s="594"/>
      <c r="P54" s="594"/>
      <c r="Q54" s="594"/>
      <c r="R54" s="594"/>
      <c r="S54" s="595"/>
      <c r="T54" s="595"/>
      <c r="U54" s="597"/>
      <c r="V54" s="566"/>
    </row>
    <row r="55" spans="1:22">
      <c r="A55" s="1466" t="s">
        <v>931</v>
      </c>
      <c r="B55" s="598"/>
      <c r="C55" s="599"/>
      <c r="D55" s="600"/>
      <c r="E55" s="600"/>
      <c r="F55" s="600"/>
      <c r="G55" s="600"/>
      <c r="H55" s="600"/>
      <c r="I55" s="600"/>
      <c r="J55" s="601"/>
      <c r="K55" s="602"/>
      <c r="L55" s="603"/>
      <c r="M55" s="603"/>
      <c r="N55" s="603"/>
      <c r="O55" s="603"/>
      <c r="P55" s="603"/>
      <c r="Q55" s="603"/>
      <c r="R55" s="603"/>
      <c r="S55" s="604"/>
      <c r="T55" s="604"/>
      <c r="U55" s="606"/>
      <c r="V55" s="566"/>
    </row>
    <row r="56" spans="1:22">
      <c r="A56" s="1467"/>
      <c r="B56" s="580"/>
      <c r="C56" s="581"/>
      <c r="D56" s="582"/>
      <c r="E56" s="582"/>
      <c r="F56" s="582"/>
      <c r="G56" s="582"/>
      <c r="H56" s="582"/>
      <c r="I56" s="582"/>
      <c r="J56" s="583"/>
      <c r="K56" s="584"/>
      <c r="L56" s="585"/>
      <c r="M56" s="585"/>
      <c r="N56" s="585"/>
      <c r="O56" s="585"/>
      <c r="P56" s="585"/>
      <c r="Q56" s="585"/>
      <c r="R56" s="585"/>
      <c r="S56" s="586"/>
      <c r="T56" s="586"/>
      <c r="U56" s="588"/>
      <c r="V56" s="566"/>
    </row>
    <row r="57" spans="1:22">
      <c r="A57" s="1467"/>
      <c r="B57" s="580"/>
      <c r="C57" s="581"/>
      <c r="D57" s="582"/>
      <c r="E57" s="582"/>
      <c r="F57" s="582"/>
      <c r="G57" s="582"/>
      <c r="H57" s="582"/>
      <c r="I57" s="582"/>
      <c r="J57" s="583"/>
      <c r="K57" s="584"/>
      <c r="L57" s="585"/>
      <c r="M57" s="585"/>
      <c r="N57" s="585"/>
      <c r="O57" s="585"/>
      <c r="P57" s="585"/>
      <c r="Q57" s="585"/>
      <c r="R57" s="585"/>
      <c r="S57" s="586"/>
      <c r="T57" s="586"/>
      <c r="U57" s="588"/>
      <c r="V57" s="566"/>
    </row>
    <row r="58" spans="1:22">
      <c r="A58" s="1468"/>
      <c r="B58" s="589"/>
      <c r="C58" s="590"/>
      <c r="D58" s="591"/>
      <c r="E58" s="591"/>
      <c r="F58" s="591"/>
      <c r="G58" s="591"/>
      <c r="H58" s="591"/>
      <c r="I58" s="591"/>
      <c r="J58" s="592"/>
      <c r="K58" s="593"/>
      <c r="L58" s="594"/>
      <c r="M58" s="594"/>
      <c r="N58" s="594"/>
      <c r="O58" s="594"/>
      <c r="P58" s="594"/>
      <c r="Q58" s="594"/>
      <c r="R58" s="594"/>
      <c r="S58" s="595"/>
      <c r="T58" s="595"/>
      <c r="U58" s="597"/>
      <c r="V58" s="566"/>
    </row>
    <row r="59" spans="1:22">
      <c r="A59" s="1466" t="s">
        <v>932</v>
      </c>
      <c r="B59" s="598"/>
      <c r="C59" s="599"/>
      <c r="D59" s="600"/>
      <c r="E59" s="600"/>
      <c r="F59" s="600"/>
      <c r="G59" s="600"/>
      <c r="H59" s="600"/>
      <c r="I59" s="600"/>
      <c r="J59" s="601"/>
      <c r="K59" s="602"/>
      <c r="L59" s="603"/>
      <c r="M59" s="603"/>
      <c r="N59" s="603"/>
      <c r="O59" s="603"/>
      <c r="P59" s="603"/>
      <c r="Q59" s="603"/>
      <c r="R59" s="603"/>
      <c r="S59" s="604"/>
      <c r="T59" s="604"/>
      <c r="U59" s="606"/>
      <c r="V59" s="566"/>
    </row>
    <row r="60" spans="1:22">
      <c r="A60" s="1467"/>
      <c r="B60" s="580"/>
      <c r="C60" s="581"/>
      <c r="D60" s="582"/>
      <c r="E60" s="582"/>
      <c r="F60" s="582"/>
      <c r="G60" s="582"/>
      <c r="H60" s="582"/>
      <c r="I60" s="582"/>
      <c r="J60" s="583"/>
      <c r="K60" s="584"/>
      <c r="L60" s="585"/>
      <c r="M60" s="585"/>
      <c r="N60" s="585"/>
      <c r="O60" s="585"/>
      <c r="P60" s="585"/>
      <c r="Q60" s="585"/>
      <c r="R60" s="585"/>
      <c r="S60" s="586"/>
      <c r="T60" s="586"/>
      <c r="U60" s="588"/>
      <c r="V60" s="566"/>
    </row>
    <row r="61" spans="1:22">
      <c r="A61" s="1467"/>
      <c r="B61" s="580"/>
      <c r="C61" s="581"/>
      <c r="D61" s="582"/>
      <c r="E61" s="582"/>
      <c r="F61" s="582"/>
      <c r="G61" s="582"/>
      <c r="H61" s="582"/>
      <c r="I61" s="582"/>
      <c r="J61" s="583"/>
      <c r="K61" s="584"/>
      <c r="L61" s="585"/>
      <c r="M61" s="585"/>
      <c r="N61" s="585"/>
      <c r="O61" s="585"/>
      <c r="P61" s="585"/>
      <c r="Q61" s="585"/>
      <c r="R61" s="585"/>
      <c r="S61" s="586"/>
      <c r="T61" s="586"/>
      <c r="U61" s="588"/>
      <c r="V61" s="566"/>
    </row>
    <row r="62" spans="1:22">
      <c r="A62" s="1468"/>
      <c r="B62" s="607"/>
      <c r="C62" s="608"/>
      <c r="D62" s="609"/>
      <c r="E62" s="609"/>
      <c r="F62" s="609"/>
      <c r="G62" s="609"/>
      <c r="H62" s="609"/>
      <c r="I62" s="609"/>
      <c r="J62" s="610"/>
      <c r="K62" s="611"/>
      <c r="L62" s="612"/>
      <c r="M62" s="612"/>
      <c r="N62" s="612"/>
      <c r="O62" s="612"/>
      <c r="P62" s="612"/>
      <c r="Q62" s="612"/>
      <c r="R62" s="612"/>
      <c r="S62" s="613"/>
      <c r="T62" s="613"/>
      <c r="U62" s="615"/>
      <c r="V62" s="566"/>
    </row>
    <row r="63" spans="1:22">
      <c r="A63" s="1466" t="s">
        <v>933</v>
      </c>
      <c r="B63" s="598"/>
      <c r="C63" s="599"/>
      <c r="D63" s="600"/>
      <c r="E63" s="600"/>
      <c r="F63" s="600"/>
      <c r="G63" s="600"/>
      <c r="H63" s="600"/>
      <c r="I63" s="600"/>
      <c r="J63" s="601"/>
      <c r="K63" s="602"/>
      <c r="L63" s="603"/>
      <c r="M63" s="603"/>
      <c r="N63" s="603"/>
      <c r="O63" s="603"/>
      <c r="P63" s="603"/>
      <c r="Q63" s="603"/>
      <c r="R63" s="603"/>
      <c r="S63" s="604"/>
      <c r="T63" s="604"/>
      <c r="U63" s="606"/>
      <c r="V63" s="566"/>
    </row>
    <row r="64" spans="1:22">
      <c r="A64" s="1467"/>
      <c r="B64" s="580"/>
      <c r="C64" s="581"/>
      <c r="D64" s="582"/>
      <c r="E64" s="582"/>
      <c r="F64" s="582"/>
      <c r="G64" s="582"/>
      <c r="H64" s="582"/>
      <c r="I64" s="582"/>
      <c r="J64" s="583"/>
      <c r="K64" s="584"/>
      <c r="L64" s="585"/>
      <c r="M64" s="585"/>
      <c r="N64" s="585"/>
      <c r="O64" s="585"/>
      <c r="P64" s="585"/>
      <c r="Q64" s="585"/>
      <c r="R64" s="585"/>
      <c r="S64" s="586"/>
      <c r="T64" s="586"/>
      <c r="U64" s="588"/>
      <c r="V64" s="566"/>
    </row>
    <row r="65" spans="1:22">
      <c r="A65" s="1467"/>
      <c r="B65" s="580"/>
      <c r="C65" s="581"/>
      <c r="D65" s="582"/>
      <c r="E65" s="582"/>
      <c r="F65" s="582"/>
      <c r="G65" s="582"/>
      <c r="H65" s="582"/>
      <c r="I65" s="582"/>
      <c r="J65" s="583"/>
      <c r="K65" s="584"/>
      <c r="L65" s="585"/>
      <c r="M65" s="585"/>
      <c r="N65" s="585"/>
      <c r="O65" s="585"/>
      <c r="P65" s="585"/>
      <c r="Q65" s="585"/>
      <c r="R65" s="585"/>
      <c r="S65" s="586"/>
      <c r="T65" s="586"/>
      <c r="U65" s="588"/>
      <c r="V65" s="566"/>
    </row>
    <row r="66" spans="1:22">
      <c r="A66" s="1468"/>
      <c r="B66" s="607"/>
      <c r="C66" s="608"/>
      <c r="D66" s="609"/>
      <c r="E66" s="609"/>
      <c r="F66" s="609"/>
      <c r="G66" s="609"/>
      <c r="H66" s="609"/>
      <c r="I66" s="609"/>
      <c r="J66" s="610"/>
      <c r="K66" s="611"/>
      <c r="L66" s="612"/>
      <c r="M66" s="612"/>
      <c r="N66" s="612"/>
      <c r="O66" s="612"/>
      <c r="P66" s="612"/>
      <c r="Q66" s="612"/>
      <c r="R66" s="612"/>
      <c r="S66" s="613"/>
      <c r="T66" s="613"/>
      <c r="U66" s="615"/>
      <c r="V66" s="566"/>
    </row>
    <row r="67" spans="1:22">
      <c r="A67" s="1466" t="s">
        <v>925</v>
      </c>
      <c r="B67" s="598"/>
      <c r="C67" s="599"/>
      <c r="D67" s="600"/>
      <c r="E67" s="600"/>
      <c r="F67" s="600"/>
      <c r="G67" s="600"/>
      <c r="H67" s="600"/>
      <c r="I67" s="600"/>
      <c r="J67" s="601"/>
      <c r="K67" s="602"/>
      <c r="L67" s="603"/>
      <c r="M67" s="603"/>
      <c r="N67" s="603"/>
      <c r="O67" s="603"/>
      <c r="P67" s="603"/>
      <c r="Q67" s="603"/>
      <c r="R67" s="603"/>
      <c r="S67" s="604"/>
      <c r="T67" s="604"/>
      <c r="U67" s="606"/>
      <c r="V67" s="566"/>
    </row>
    <row r="68" spans="1:22">
      <c r="A68" s="1467"/>
      <c r="B68" s="580"/>
      <c r="C68" s="581"/>
      <c r="D68" s="582"/>
      <c r="E68" s="582"/>
      <c r="F68" s="582"/>
      <c r="G68" s="582"/>
      <c r="H68" s="582"/>
      <c r="I68" s="582"/>
      <c r="J68" s="583"/>
      <c r="K68" s="584"/>
      <c r="L68" s="585"/>
      <c r="M68" s="585"/>
      <c r="N68" s="585"/>
      <c r="O68" s="585"/>
      <c r="P68" s="585"/>
      <c r="Q68" s="585"/>
      <c r="R68" s="585"/>
      <c r="S68" s="586"/>
      <c r="T68" s="586"/>
      <c r="U68" s="588"/>
      <c r="V68" s="566"/>
    </row>
    <row r="69" spans="1:22">
      <c r="A69" s="1467"/>
      <c r="B69" s="580"/>
      <c r="C69" s="581"/>
      <c r="D69" s="582"/>
      <c r="E69" s="582"/>
      <c r="F69" s="582"/>
      <c r="G69" s="582"/>
      <c r="H69" s="582"/>
      <c r="I69" s="582"/>
      <c r="J69" s="583"/>
      <c r="K69" s="584"/>
      <c r="L69" s="585"/>
      <c r="M69" s="585"/>
      <c r="N69" s="585"/>
      <c r="O69" s="585"/>
      <c r="P69" s="585"/>
      <c r="Q69" s="585"/>
      <c r="R69" s="585"/>
      <c r="S69" s="586"/>
      <c r="T69" s="586"/>
      <c r="U69" s="588"/>
      <c r="V69" s="566"/>
    </row>
    <row r="70" spans="1:22">
      <c r="A70" s="1467"/>
      <c r="B70" s="620"/>
      <c r="C70" s="621"/>
      <c r="D70" s="622"/>
      <c r="E70" s="622"/>
      <c r="F70" s="622"/>
      <c r="G70" s="622"/>
      <c r="H70" s="622"/>
      <c r="I70" s="622"/>
      <c r="J70" s="623"/>
      <c r="K70" s="624"/>
      <c r="L70" s="625"/>
      <c r="M70" s="625"/>
      <c r="N70" s="625"/>
      <c r="O70" s="625"/>
      <c r="P70" s="625"/>
      <c r="Q70" s="625"/>
      <c r="R70" s="625"/>
      <c r="S70" s="626"/>
      <c r="T70" s="626"/>
      <c r="U70" s="627"/>
      <c r="V70" s="566"/>
    </row>
    <row r="71" spans="1:22" ht="13.8" thickBot="1">
      <c r="A71" s="1478" t="s">
        <v>954</v>
      </c>
      <c r="B71" s="1479"/>
      <c r="C71" s="632"/>
      <c r="D71" s="633"/>
      <c r="E71" s="633"/>
      <c r="F71" s="633"/>
      <c r="G71" s="633"/>
      <c r="H71" s="633"/>
      <c r="I71" s="633"/>
      <c r="J71" s="634"/>
      <c r="K71" s="629"/>
      <c r="L71" s="628"/>
      <c r="M71" s="628"/>
      <c r="N71" s="628"/>
      <c r="O71" s="628"/>
      <c r="P71" s="628"/>
      <c r="Q71" s="628"/>
      <c r="R71" s="628"/>
      <c r="S71" s="628"/>
      <c r="T71" s="630"/>
      <c r="U71" s="631"/>
      <c r="V71" s="566"/>
    </row>
    <row r="72" spans="1:22" ht="13.8" thickBot="1">
      <c r="A72" s="1469" t="s">
        <v>936</v>
      </c>
      <c r="B72" s="1470"/>
      <c r="C72" s="1470"/>
      <c r="D72" s="1470"/>
      <c r="E72" s="1470"/>
      <c r="F72" s="1470"/>
      <c r="G72" s="1470"/>
      <c r="H72" s="1470"/>
      <c r="I72" s="1470"/>
      <c r="J72" s="1470"/>
      <c r="K72" s="1470"/>
      <c r="L72" s="1470"/>
      <c r="M72" s="1470"/>
      <c r="N72" s="1470"/>
      <c r="O72" s="1470"/>
      <c r="P72" s="1470"/>
      <c r="Q72" s="1470"/>
      <c r="R72" s="1470"/>
      <c r="S72" s="1470"/>
      <c r="T72" s="1470"/>
      <c r="U72" s="1471"/>
      <c r="V72" s="568"/>
    </row>
    <row r="73" spans="1:22">
      <c r="A73" s="1467" t="s">
        <v>921</v>
      </c>
      <c r="B73" s="571"/>
      <c r="C73" s="572"/>
      <c r="D73" s="573"/>
      <c r="E73" s="573"/>
      <c r="F73" s="573"/>
      <c r="G73" s="573"/>
      <c r="H73" s="573"/>
      <c r="I73" s="573"/>
      <c r="J73" s="574"/>
      <c r="K73" s="575"/>
      <c r="L73" s="576"/>
      <c r="M73" s="576"/>
      <c r="N73" s="576"/>
      <c r="O73" s="576"/>
      <c r="P73" s="576"/>
      <c r="Q73" s="576"/>
      <c r="R73" s="576"/>
      <c r="S73" s="577"/>
      <c r="T73" s="578"/>
      <c r="U73" s="579"/>
      <c r="V73" s="566"/>
    </row>
    <row r="74" spans="1:22">
      <c r="A74" s="1467"/>
      <c r="B74" s="580"/>
      <c r="C74" s="581"/>
      <c r="D74" s="582"/>
      <c r="E74" s="582"/>
      <c r="F74" s="582"/>
      <c r="G74" s="582"/>
      <c r="H74" s="582"/>
      <c r="I74" s="582"/>
      <c r="J74" s="583"/>
      <c r="K74" s="584"/>
      <c r="L74" s="585"/>
      <c r="M74" s="585"/>
      <c r="N74" s="585"/>
      <c r="O74" s="585"/>
      <c r="P74" s="585"/>
      <c r="Q74" s="585"/>
      <c r="R74" s="585"/>
      <c r="S74" s="586"/>
      <c r="T74" s="587"/>
      <c r="U74" s="588"/>
      <c r="V74" s="566"/>
    </row>
    <row r="75" spans="1:22">
      <c r="A75" s="1467"/>
      <c r="B75" s="580"/>
      <c r="C75" s="581"/>
      <c r="D75" s="582"/>
      <c r="E75" s="582"/>
      <c r="F75" s="582"/>
      <c r="G75" s="582"/>
      <c r="H75" s="582"/>
      <c r="I75" s="582"/>
      <c r="J75" s="583"/>
      <c r="K75" s="584"/>
      <c r="L75" s="585"/>
      <c r="M75" s="585"/>
      <c r="N75" s="585"/>
      <c r="O75" s="585"/>
      <c r="P75" s="585"/>
      <c r="Q75" s="585"/>
      <c r="R75" s="585"/>
      <c r="S75" s="586"/>
      <c r="T75" s="587"/>
      <c r="U75" s="588"/>
      <c r="V75" s="566"/>
    </row>
    <row r="76" spans="1:22">
      <c r="A76" s="1468"/>
      <c r="B76" s="589"/>
      <c r="C76" s="590"/>
      <c r="D76" s="591"/>
      <c r="E76" s="591"/>
      <c r="F76" s="591"/>
      <c r="G76" s="591"/>
      <c r="H76" s="591"/>
      <c r="I76" s="591"/>
      <c r="J76" s="592"/>
      <c r="K76" s="593"/>
      <c r="L76" s="594"/>
      <c r="M76" s="594"/>
      <c r="N76" s="594"/>
      <c r="O76" s="594"/>
      <c r="P76" s="594"/>
      <c r="Q76" s="594"/>
      <c r="R76" s="594"/>
      <c r="S76" s="595"/>
      <c r="T76" s="596"/>
      <c r="U76" s="597"/>
      <c r="V76" s="566"/>
    </row>
    <row r="77" spans="1:22">
      <c r="A77" s="1463" t="s">
        <v>926</v>
      </c>
      <c r="B77" s="598"/>
      <c r="C77" s="599"/>
      <c r="D77" s="600"/>
      <c r="E77" s="600"/>
      <c r="F77" s="600"/>
      <c r="G77" s="600"/>
      <c r="H77" s="600"/>
      <c r="I77" s="600"/>
      <c r="J77" s="601"/>
      <c r="K77" s="602"/>
      <c r="L77" s="603"/>
      <c r="M77" s="603"/>
      <c r="N77" s="603"/>
      <c r="O77" s="603"/>
      <c r="P77" s="603"/>
      <c r="Q77" s="603"/>
      <c r="R77" s="603"/>
      <c r="S77" s="604"/>
      <c r="T77" s="605"/>
      <c r="U77" s="606"/>
      <c r="V77" s="566"/>
    </row>
    <row r="78" spans="1:22">
      <c r="A78" s="1464"/>
      <c r="B78" s="580"/>
      <c r="C78" s="581"/>
      <c r="D78" s="582"/>
      <c r="E78" s="582"/>
      <c r="F78" s="582"/>
      <c r="G78" s="582"/>
      <c r="H78" s="582"/>
      <c r="I78" s="582"/>
      <c r="J78" s="583"/>
      <c r="K78" s="584"/>
      <c r="L78" s="585"/>
      <c r="M78" s="585"/>
      <c r="N78" s="585"/>
      <c r="O78" s="585"/>
      <c r="P78" s="585"/>
      <c r="Q78" s="585"/>
      <c r="R78" s="585"/>
      <c r="S78" s="586"/>
      <c r="T78" s="587"/>
      <c r="U78" s="588"/>
      <c r="V78" s="566"/>
    </row>
    <row r="79" spans="1:22">
      <c r="A79" s="1464"/>
      <c r="B79" s="580"/>
      <c r="C79" s="581"/>
      <c r="D79" s="582"/>
      <c r="E79" s="582"/>
      <c r="F79" s="582"/>
      <c r="G79" s="582"/>
      <c r="H79" s="582"/>
      <c r="I79" s="582"/>
      <c r="J79" s="583"/>
      <c r="K79" s="584"/>
      <c r="L79" s="585"/>
      <c r="M79" s="585"/>
      <c r="N79" s="585"/>
      <c r="O79" s="585"/>
      <c r="P79" s="585"/>
      <c r="Q79" s="585"/>
      <c r="R79" s="585"/>
      <c r="S79" s="586"/>
      <c r="T79" s="587"/>
      <c r="U79" s="588"/>
      <c r="V79" s="566"/>
    </row>
    <row r="80" spans="1:22">
      <c r="A80" s="1465"/>
      <c r="B80" s="607"/>
      <c r="C80" s="608"/>
      <c r="D80" s="609"/>
      <c r="E80" s="609"/>
      <c r="F80" s="609"/>
      <c r="G80" s="609"/>
      <c r="H80" s="609"/>
      <c r="I80" s="609"/>
      <c r="J80" s="610"/>
      <c r="K80" s="611"/>
      <c r="L80" s="612"/>
      <c r="M80" s="612"/>
      <c r="N80" s="612"/>
      <c r="O80" s="612"/>
      <c r="P80" s="612"/>
      <c r="Q80" s="612"/>
      <c r="R80" s="612"/>
      <c r="S80" s="613"/>
      <c r="T80" s="614"/>
      <c r="U80" s="615"/>
      <c r="V80" s="566"/>
    </row>
    <row r="81" spans="1:22">
      <c r="A81" s="1463" t="s">
        <v>945</v>
      </c>
      <c r="B81" s="598"/>
      <c r="C81" s="599"/>
      <c r="D81" s="600"/>
      <c r="E81" s="600"/>
      <c r="F81" s="600"/>
      <c r="G81" s="600"/>
      <c r="H81" s="600"/>
      <c r="I81" s="600"/>
      <c r="J81" s="601"/>
      <c r="K81" s="602"/>
      <c r="L81" s="603"/>
      <c r="M81" s="603"/>
      <c r="N81" s="603"/>
      <c r="O81" s="603"/>
      <c r="P81" s="603"/>
      <c r="Q81" s="603"/>
      <c r="R81" s="603"/>
      <c r="S81" s="604"/>
      <c r="T81" s="605"/>
      <c r="U81" s="606"/>
      <c r="V81" s="566"/>
    </row>
    <row r="82" spans="1:22">
      <c r="A82" s="1464"/>
      <c r="B82" s="580"/>
      <c r="C82" s="581"/>
      <c r="D82" s="582"/>
      <c r="E82" s="582"/>
      <c r="F82" s="582"/>
      <c r="G82" s="582"/>
      <c r="H82" s="582"/>
      <c r="I82" s="582"/>
      <c r="J82" s="583"/>
      <c r="K82" s="584"/>
      <c r="L82" s="585"/>
      <c r="M82" s="585"/>
      <c r="N82" s="585"/>
      <c r="O82" s="585"/>
      <c r="P82" s="585"/>
      <c r="Q82" s="585"/>
      <c r="R82" s="585"/>
      <c r="S82" s="586"/>
      <c r="T82" s="587"/>
      <c r="U82" s="588"/>
      <c r="V82" s="566"/>
    </row>
    <row r="83" spans="1:22">
      <c r="A83" s="1464"/>
      <c r="B83" s="580"/>
      <c r="C83" s="581"/>
      <c r="D83" s="582"/>
      <c r="E83" s="582"/>
      <c r="F83" s="582"/>
      <c r="G83" s="582"/>
      <c r="H83" s="582"/>
      <c r="I83" s="582"/>
      <c r="J83" s="583"/>
      <c r="K83" s="584"/>
      <c r="L83" s="585"/>
      <c r="M83" s="585"/>
      <c r="N83" s="585"/>
      <c r="O83" s="585"/>
      <c r="P83" s="585"/>
      <c r="Q83" s="585"/>
      <c r="R83" s="585"/>
      <c r="S83" s="586"/>
      <c r="T83" s="587"/>
      <c r="U83" s="588"/>
      <c r="V83" s="566"/>
    </row>
    <row r="84" spans="1:22">
      <c r="A84" s="1465"/>
      <c r="B84" s="589"/>
      <c r="C84" s="590"/>
      <c r="D84" s="591"/>
      <c r="E84" s="591"/>
      <c r="F84" s="591"/>
      <c r="G84" s="591"/>
      <c r="H84" s="591"/>
      <c r="I84" s="591"/>
      <c r="J84" s="592"/>
      <c r="K84" s="593"/>
      <c r="L84" s="594"/>
      <c r="M84" s="594"/>
      <c r="N84" s="594"/>
      <c r="O84" s="594"/>
      <c r="P84" s="594"/>
      <c r="Q84" s="594"/>
      <c r="R84" s="594"/>
      <c r="S84" s="595"/>
      <c r="T84" s="596"/>
      <c r="U84" s="597"/>
      <c r="V84" s="566"/>
    </row>
    <row r="85" spans="1:22">
      <c r="A85" s="1463" t="s">
        <v>927</v>
      </c>
      <c r="B85" s="598"/>
      <c r="C85" s="599"/>
      <c r="D85" s="600"/>
      <c r="E85" s="600"/>
      <c r="F85" s="600"/>
      <c r="G85" s="600"/>
      <c r="H85" s="600"/>
      <c r="I85" s="600"/>
      <c r="J85" s="601"/>
      <c r="K85" s="602"/>
      <c r="L85" s="603"/>
      <c r="M85" s="603"/>
      <c r="N85" s="603"/>
      <c r="O85" s="603"/>
      <c r="P85" s="603"/>
      <c r="Q85" s="603"/>
      <c r="R85" s="603"/>
      <c r="S85" s="604"/>
      <c r="T85" s="605"/>
      <c r="U85" s="606"/>
      <c r="V85" s="566"/>
    </row>
    <row r="86" spans="1:22">
      <c r="A86" s="1464"/>
      <c r="B86" s="580"/>
      <c r="C86" s="581"/>
      <c r="D86" s="582"/>
      <c r="E86" s="582"/>
      <c r="F86" s="582"/>
      <c r="G86" s="582"/>
      <c r="H86" s="582"/>
      <c r="I86" s="582"/>
      <c r="J86" s="583"/>
      <c r="K86" s="584"/>
      <c r="L86" s="585"/>
      <c r="M86" s="585"/>
      <c r="N86" s="585"/>
      <c r="O86" s="585"/>
      <c r="P86" s="585"/>
      <c r="Q86" s="585"/>
      <c r="R86" s="585"/>
      <c r="S86" s="586"/>
      <c r="T86" s="587"/>
      <c r="U86" s="588"/>
      <c r="V86" s="566"/>
    </row>
    <row r="87" spans="1:22">
      <c r="A87" s="1464"/>
      <c r="B87" s="580"/>
      <c r="C87" s="581"/>
      <c r="D87" s="582"/>
      <c r="E87" s="582"/>
      <c r="F87" s="582"/>
      <c r="G87" s="582"/>
      <c r="H87" s="582"/>
      <c r="I87" s="582"/>
      <c r="J87" s="583"/>
      <c r="K87" s="584"/>
      <c r="L87" s="585"/>
      <c r="M87" s="585"/>
      <c r="N87" s="585"/>
      <c r="O87" s="585"/>
      <c r="P87" s="585"/>
      <c r="Q87" s="585"/>
      <c r="R87" s="585"/>
      <c r="S87" s="586"/>
      <c r="T87" s="587"/>
      <c r="U87" s="588"/>
      <c r="V87" s="566"/>
    </row>
    <row r="88" spans="1:22">
      <c r="A88" s="1465"/>
      <c r="B88" s="589"/>
      <c r="C88" s="590"/>
      <c r="D88" s="591"/>
      <c r="E88" s="591"/>
      <c r="F88" s="591"/>
      <c r="G88" s="591"/>
      <c r="H88" s="591"/>
      <c r="I88" s="591"/>
      <c r="J88" s="592"/>
      <c r="K88" s="593"/>
      <c r="L88" s="594"/>
      <c r="M88" s="594"/>
      <c r="N88" s="594"/>
      <c r="O88" s="594"/>
      <c r="P88" s="594"/>
      <c r="Q88" s="594"/>
      <c r="R88" s="594"/>
      <c r="S88" s="595"/>
      <c r="T88" s="596"/>
      <c r="U88" s="597"/>
      <c r="V88" s="566"/>
    </row>
    <row r="89" spans="1:22">
      <c r="A89" s="1463" t="s">
        <v>927</v>
      </c>
      <c r="B89" s="598"/>
      <c r="C89" s="599"/>
      <c r="D89" s="600"/>
      <c r="E89" s="600"/>
      <c r="F89" s="600"/>
      <c r="G89" s="600"/>
      <c r="H89" s="600"/>
      <c r="I89" s="600"/>
      <c r="J89" s="601"/>
      <c r="K89" s="602"/>
      <c r="L89" s="603"/>
      <c r="M89" s="603"/>
      <c r="N89" s="603"/>
      <c r="O89" s="603"/>
      <c r="P89" s="603"/>
      <c r="Q89" s="603"/>
      <c r="R89" s="603"/>
      <c r="S89" s="604"/>
      <c r="T89" s="605"/>
      <c r="U89" s="606"/>
      <c r="V89" s="566"/>
    </row>
    <row r="90" spans="1:22">
      <c r="A90" s="1464"/>
      <c r="B90" s="580"/>
      <c r="C90" s="581"/>
      <c r="D90" s="582"/>
      <c r="E90" s="582"/>
      <c r="F90" s="582"/>
      <c r="G90" s="582"/>
      <c r="H90" s="582"/>
      <c r="I90" s="582"/>
      <c r="J90" s="583"/>
      <c r="K90" s="584"/>
      <c r="L90" s="585"/>
      <c r="M90" s="585"/>
      <c r="N90" s="585"/>
      <c r="O90" s="585"/>
      <c r="P90" s="585"/>
      <c r="Q90" s="585"/>
      <c r="R90" s="585"/>
      <c r="S90" s="586"/>
      <c r="T90" s="587"/>
      <c r="U90" s="588"/>
      <c r="V90" s="566"/>
    </row>
    <row r="91" spans="1:22">
      <c r="A91" s="1464"/>
      <c r="B91" s="580"/>
      <c r="C91" s="581"/>
      <c r="D91" s="582"/>
      <c r="E91" s="582"/>
      <c r="F91" s="582"/>
      <c r="G91" s="582"/>
      <c r="H91" s="582"/>
      <c r="I91" s="582"/>
      <c r="J91" s="583"/>
      <c r="K91" s="584"/>
      <c r="L91" s="585"/>
      <c r="M91" s="585"/>
      <c r="N91" s="585"/>
      <c r="O91" s="585"/>
      <c r="P91" s="585"/>
      <c r="Q91" s="585"/>
      <c r="R91" s="585"/>
      <c r="S91" s="586"/>
      <c r="T91" s="587"/>
      <c r="U91" s="588"/>
      <c r="V91" s="566"/>
    </row>
    <row r="92" spans="1:22">
      <c r="A92" s="1465"/>
      <c r="B92" s="607"/>
      <c r="C92" s="608"/>
      <c r="D92" s="609"/>
      <c r="E92" s="609"/>
      <c r="F92" s="609"/>
      <c r="G92" s="609"/>
      <c r="H92" s="609"/>
      <c r="I92" s="609"/>
      <c r="J92" s="610"/>
      <c r="K92" s="611"/>
      <c r="L92" s="612"/>
      <c r="M92" s="612"/>
      <c r="N92" s="612"/>
      <c r="O92" s="612"/>
      <c r="P92" s="612"/>
      <c r="Q92" s="612"/>
      <c r="R92" s="612"/>
      <c r="S92" s="613"/>
      <c r="T92" s="614"/>
      <c r="U92" s="615"/>
      <c r="V92" s="566"/>
    </row>
    <row r="93" spans="1:22">
      <c r="A93" s="1463" t="s">
        <v>928</v>
      </c>
      <c r="B93" s="598"/>
      <c r="C93" s="599"/>
      <c r="D93" s="600"/>
      <c r="E93" s="600"/>
      <c r="F93" s="600"/>
      <c r="G93" s="600"/>
      <c r="H93" s="600"/>
      <c r="I93" s="600"/>
      <c r="J93" s="601"/>
      <c r="K93" s="602"/>
      <c r="L93" s="603"/>
      <c r="M93" s="603"/>
      <c r="N93" s="603"/>
      <c r="O93" s="603"/>
      <c r="P93" s="603"/>
      <c r="Q93" s="603"/>
      <c r="R93" s="603"/>
      <c r="S93" s="604"/>
      <c r="T93" s="605"/>
      <c r="U93" s="606"/>
      <c r="V93" s="566"/>
    </row>
    <row r="94" spans="1:22">
      <c r="A94" s="1464"/>
      <c r="B94" s="580"/>
      <c r="C94" s="581"/>
      <c r="D94" s="582"/>
      <c r="E94" s="582"/>
      <c r="F94" s="582"/>
      <c r="G94" s="582"/>
      <c r="H94" s="582"/>
      <c r="I94" s="582"/>
      <c r="J94" s="583"/>
      <c r="K94" s="584"/>
      <c r="L94" s="585"/>
      <c r="M94" s="585"/>
      <c r="N94" s="585"/>
      <c r="O94" s="585"/>
      <c r="P94" s="585"/>
      <c r="Q94" s="585"/>
      <c r="R94" s="585"/>
      <c r="S94" s="586"/>
      <c r="T94" s="587"/>
      <c r="U94" s="588"/>
      <c r="V94" s="566"/>
    </row>
    <row r="95" spans="1:22">
      <c r="A95" s="1464"/>
      <c r="B95" s="580"/>
      <c r="C95" s="581"/>
      <c r="D95" s="582"/>
      <c r="E95" s="582"/>
      <c r="F95" s="582"/>
      <c r="G95" s="582"/>
      <c r="H95" s="582"/>
      <c r="I95" s="582"/>
      <c r="J95" s="583"/>
      <c r="K95" s="584"/>
      <c r="L95" s="585"/>
      <c r="M95" s="585"/>
      <c r="N95" s="585"/>
      <c r="O95" s="585"/>
      <c r="P95" s="585"/>
      <c r="Q95" s="585"/>
      <c r="R95" s="585"/>
      <c r="S95" s="586"/>
      <c r="T95" s="587"/>
      <c r="U95" s="588"/>
      <c r="V95" s="566"/>
    </row>
    <row r="96" spans="1:22">
      <c r="A96" s="1465"/>
      <c r="B96" s="589"/>
      <c r="C96" s="590"/>
      <c r="D96" s="591"/>
      <c r="E96" s="591"/>
      <c r="F96" s="591"/>
      <c r="G96" s="591"/>
      <c r="H96" s="591"/>
      <c r="I96" s="591"/>
      <c r="J96" s="592"/>
      <c r="K96" s="593"/>
      <c r="L96" s="594"/>
      <c r="M96" s="594"/>
      <c r="N96" s="594"/>
      <c r="O96" s="594"/>
      <c r="P96" s="594"/>
      <c r="Q96" s="594"/>
      <c r="R96" s="594"/>
      <c r="S96" s="595"/>
      <c r="T96" s="596"/>
      <c r="U96" s="597"/>
      <c r="V96" s="566"/>
    </row>
    <row r="97" spans="1:22">
      <c r="A97" s="1463" t="s">
        <v>944</v>
      </c>
      <c r="B97" s="598"/>
      <c r="C97" s="599"/>
      <c r="D97" s="600"/>
      <c r="E97" s="600"/>
      <c r="F97" s="600"/>
      <c r="G97" s="600"/>
      <c r="H97" s="600"/>
      <c r="I97" s="600"/>
      <c r="J97" s="601"/>
      <c r="K97" s="602"/>
      <c r="L97" s="603"/>
      <c r="M97" s="603"/>
      <c r="N97" s="603"/>
      <c r="O97" s="603"/>
      <c r="P97" s="603"/>
      <c r="Q97" s="603"/>
      <c r="R97" s="603"/>
      <c r="S97" s="604"/>
      <c r="T97" s="605"/>
      <c r="U97" s="606"/>
      <c r="V97" s="566"/>
    </row>
    <row r="98" spans="1:22">
      <c r="A98" s="1464"/>
      <c r="B98" s="580"/>
      <c r="C98" s="581"/>
      <c r="D98" s="582"/>
      <c r="E98" s="582"/>
      <c r="F98" s="582"/>
      <c r="G98" s="582"/>
      <c r="H98" s="582"/>
      <c r="I98" s="582"/>
      <c r="J98" s="583"/>
      <c r="K98" s="584"/>
      <c r="L98" s="585"/>
      <c r="M98" s="585"/>
      <c r="N98" s="585"/>
      <c r="O98" s="585"/>
      <c r="P98" s="585"/>
      <c r="Q98" s="585"/>
      <c r="R98" s="585"/>
      <c r="S98" s="586"/>
      <c r="T98" s="587"/>
      <c r="U98" s="588"/>
      <c r="V98" s="566"/>
    </row>
    <row r="99" spans="1:22">
      <c r="A99" s="1464"/>
      <c r="B99" s="580"/>
      <c r="C99" s="581"/>
      <c r="D99" s="582"/>
      <c r="E99" s="582"/>
      <c r="F99" s="582"/>
      <c r="G99" s="582"/>
      <c r="H99" s="582"/>
      <c r="I99" s="582"/>
      <c r="J99" s="583"/>
      <c r="K99" s="584"/>
      <c r="L99" s="585"/>
      <c r="M99" s="585"/>
      <c r="N99" s="585"/>
      <c r="O99" s="585"/>
      <c r="P99" s="585"/>
      <c r="Q99" s="585"/>
      <c r="R99" s="585"/>
      <c r="S99" s="586"/>
      <c r="T99" s="587"/>
      <c r="U99" s="588"/>
      <c r="V99" s="566"/>
    </row>
    <row r="100" spans="1:22">
      <c r="A100" s="1465"/>
      <c r="B100" s="589"/>
      <c r="C100" s="590"/>
      <c r="D100" s="591"/>
      <c r="E100" s="591"/>
      <c r="F100" s="591"/>
      <c r="G100" s="591"/>
      <c r="H100" s="591"/>
      <c r="I100" s="591"/>
      <c r="J100" s="592"/>
      <c r="K100" s="593"/>
      <c r="L100" s="594"/>
      <c r="M100" s="594"/>
      <c r="N100" s="594"/>
      <c r="O100" s="594"/>
      <c r="P100" s="594"/>
      <c r="Q100" s="594"/>
      <c r="R100" s="594"/>
      <c r="S100" s="595"/>
      <c r="T100" s="596"/>
      <c r="U100" s="597"/>
      <c r="V100" s="566"/>
    </row>
    <row r="101" spans="1:22">
      <c r="A101" s="1466" t="s">
        <v>930</v>
      </c>
      <c r="B101" s="598"/>
      <c r="C101" s="599"/>
      <c r="D101" s="600"/>
      <c r="E101" s="600"/>
      <c r="F101" s="600"/>
      <c r="G101" s="600"/>
      <c r="H101" s="600"/>
      <c r="I101" s="600"/>
      <c r="J101" s="601"/>
      <c r="K101" s="602"/>
      <c r="L101" s="603"/>
      <c r="M101" s="603"/>
      <c r="N101" s="603"/>
      <c r="O101" s="603"/>
      <c r="P101" s="603"/>
      <c r="Q101" s="603"/>
      <c r="R101" s="603"/>
      <c r="S101" s="604"/>
      <c r="T101" s="604"/>
      <c r="U101" s="606"/>
      <c r="V101" s="566"/>
    </row>
    <row r="102" spans="1:22">
      <c r="A102" s="1467"/>
      <c r="B102" s="580"/>
      <c r="C102" s="581"/>
      <c r="D102" s="582"/>
      <c r="E102" s="582"/>
      <c r="F102" s="582"/>
      <c r="G102" s="582"/>
      <c r="H102" s="582"/>
      <c r="I102" s="582"/>
      <c r="J102" s="583"/>
      <c r="K102" s="584"/>
      <c r="L102" s="585"/>
      <c r="M102" s="585"/>
      <c r="N102" s="585"/>
      <c r="O102" s="585"/>
      <c r="P102" s="585"/>
      <c r="Q102" s="585"/>
      <c r="R102" s="585"/>
      <c r="S102" s="586"/>
      <c r="T102" s="586"/>
      <c r="U102" s="588"/>
      <c r="V102" s="566"/>
    </row>
    <row r="103" spans="1:22">
      <c r="A103" s="1467"/>
      <c r="B103" s="580"/>
      <c r="C103" s="581"/>
      <c r="D103" s="582"/>
      <c r="E103" s="582"/>
      <c r="F103" s="582"/>
      <c r="G103" s="582"/>
      <c r="H103" s="582"/>
      <c r="I103" s="582"/>
      <c r="J103" s="583"/>
      <c r="K103" s="584"/>
      <c r="L103" s="585"/>
      <c r="M103" s="585"/>
      <c r="N103" s="585"/>
      <c r="O103" s="585"/>
      <c r="P103" s="585"/>
      <c r="Q103" s="585"/>
      <c r="R103" s="585"/>
      <c r="S103" s="586"/>
      <c r="T103" s="586"/>
      <c r="U103" s="588"/>
      <c r="V103" s="566"/>
    </row>
    <row r="104" spans="1:22">
      <c r="A104" s="1468"/>
      <c r="B104" s="589"/>
      <c r="C104" s="590"/>
      <c r="D104" s="591"/>
      <c r="E104" s="591"/>
      <c r="F104" s="591"/>
      <c r="G104" s="591"/>
      <c r="H104" s="591"/>
      <c r="I104" s="591"/>
      <c r="J104" s="592"/>
      <c r="K104" s="593"/>
      <c r="L104" s="594"/>
      <c r="M104" s="594"/>
      <c r="N104" s="594"/>
      <c r="O104" s="594"/>
      <c r="P104" s="594"/>
      <c r="Q104" s="594"/>
      <c r="R104" s="594"/>
      <c r="S104" s="595"/>
      <c r="T104" s="595"/>
      <c r="U104" s="597"/>
      <c r="V104" s="566"/>
    </row>
    <row r="105" spans="1:22">
      <c r="A105" s="1466" t="s">
        <v>931</v>
      </c>
      <c r="B105" s="598"/>
      <c r="C105" s="599"/>
      <c r="D105" s="600"/>
      <c r="E105" s="600"/>
      <c r="F105" s="600"/>
      <c r="G105" s="600"/>
      <c r="H105" s="600"/>
      <c r="I105" s="600"/>
      <c r="J105" s="601"/>
      <c r="K105" s="602"/>
      <c r="L105" s="603"/>
      <c r="M105" s="603"/>
      <c r="N105" s="603"/>
      <c r="O105" s="603"/>
      <c r="P105" s="603"/>
      <c r="Q105" s="603"/>
      <c r="R105" s="603"/>
      <c r="S105" s="604"/>
      <c r="T105" s="604"/>
      <c r="U105" s="606"/>
      <c r="V105" s="566"/>
    </row>
    <row r="106" spans="1:22">
      <c r="A106" s="1467"/>
      <c r="B106" s="580"/>
      <c r="C106" s="581"/>
      <c r="D106" s="582"/>
      <c r="E106" s="582"/>
      <c r="F106" s="582"/>
      <c r="G106" s="582"/>
      <c r="H106" s="582"/>
      <c r="I106" s="582"/>
      <c r="J106" s="583"/>
      <c r="K106" s="584"/>
      <c r="L106" s="585"/>
      <c r="M106" s="585"/>
      <c r="N106" s="585"/>
      <c r="O106" s="585"/>
      <c r="P106" s="585"/>
      <c r="Q106" s="585"/>
      <c r="R106" s="585"/>
      <c r="S106" s="586"/>
      <c r="T106" s="586"/>
      <c r="U106" s="588"/>
      <c r="V106" s="566"/>
    </row>
    <row r="107" spans="1:22">
      <c r="A107" s="1467"/>
      <c r="B107" s="580"/>
      <c r="C107" s="581"/>
      <c r="D107" s="582"/>
      <c r="E107" s="582"/>
      <c r="F107" s="582"/>
      <c r="G107" s="582"/>
      <c r="H107" s="582"/>
      <c r="I107" s="582"/>
      <c r="J107" s="583"/>
      <c r="K107" s="584"/>
      <c r="L107" s="585"/>
      <c r="M107" s="585"/>
      <c r="N107" s="585"/>
      <c r="O107" s="585"/>
      <c r="P107" s="585"/>
      <c r="Q107" s="585"/>
      <c r="R107" s="585"/>
      <c r="S107" s="586"/>
      <c r="T107" s="586"/>
      <c r="U107" s="588"/>
      <c r="V107" s="566"/>
    </row>
    <row r="108" spans="1:22">
      <c r="A108" s="1468"/>
      <c r="B108" s="589"/>
      <c r="C108" s="590"/>
      <c r="D108" s="591"/>
      <c r="E108" s="591"/>
      <c r="F108" s="591"/>
      <c r="G108" s="591"/>
      <c r="H108" s="591"/>
      <c r="I108" s="591"/>
      <c r="J108" s="592"/>
      <c r="K108" s="593"/>
      <c r="L108" s="594"/>
      <c r="M108" s="594"/>
      <c r="N108" s="594"/>
      <c r="O108" s="594"/>
      <c r="P108" s="594"/>
      <c r="Q108" s="594"/>
      <c r="R108" s="594"/>
      <c r="S108" s="595"/>
      <c r="T108" s="595"/>
      <c r="U108" s="597"/>
      <c r="V108" s="566"/>
    </row>
    <row r="109" spans="1:22">
      <c r="A109" s="1466" t="s">
        <v>932</v>
      </c>
      <c r="B109" s="598"/>
      <c r="C109" s="599"/>
      <c r="D109" s="600"/>
      <c r="E109" s="600"/>
      <c r="F109" s="600"/>
      <c r="G109" s="600"/>
      <c r="H109" s="600"/>
      <c r="I109" s="600"/>
      <c r="J109" s="601"/>
      <c r="K109" s="602"/>
      <c r="L109" s="603"/>
      <c r="M109" s="603"/>
      <c r="N109" s="603"/>
      <c r="O109" s="603"/>
      <c r="P109" s="603"/>
      <c r="Q109" s="603"/>
      <c r="R109" s="603"/>
      <c r="S109" s="604"/>
      <c r="T109" s="604"/>
      <c r="U109" s="606"/>
      <c r="V109" s="566"/>
    </row>
    <row r="110" spans="1:22">
      <c r="A110" s="1467"/>
      <c r="B110" s="580"/>
      <c r="C110" s="581"/>
      <c r="D110" s="582"/>
      <c r="E110" s="582"/>
      <c r="F110" s="582"/>
      <c r="G110" s="582"/>
      <c r="H110" s="582"/>
      <c r="I110" s="582"/>
      <c r="J110" s="583"/>
      <c r="K110" s="584"/>
      <c r="L110" s="585"/>
      <c r="M110" s="585"/>
      <c r="N110" s="585"/>
      <c r="O110" s="585"/>
      <c r="P110" s="585"/>
      <c r="Q110" s="585"/>
      <c r="R110" s="585"/>
      <c r="S110" s="586"/>
      <c r="T110" s="586"/>
      <c r="U110" s="588"/>
      <c r="V110" s="566"/>
    </row>
    <row r="111" spans="1:22">
      <c r="A111" s="1467"/>
      <c r="B111" s="580"/>
      <c r="C111" s="581"/>
      <c r="D111" s="582"/>
      <c r="E111" s="582"/>
      <c r="F111" s="582"/>
      <c r="G111" s="582"/>
      <c r="H111" s="582"/>
      <c r="I111" s="582"/>
      <c r="J111" s="583"/>
      <c r="K111" s="584"/>
      <c r="L111" s="585"/>
      <c r="M111" s="585"/>
      <c r="N111" s="585"/>
      <c r="O111" s="585"/>
      <c r="P111" s="585"/>
      <c r="Q111" s="585"/>
      <c r="R111" s="585"/>
      <c r="S111" s="586"/>
      <c r="T111" s="586"/>
      <c r="U111" s="588"/>
      <c r="V111" s="566"/>
    </row>
    <row r="112" spans="1:22">
      <c r="A112" s="1468"/>
      <c r="B112" s="607"/>
      <c r="C112" s="608"/>
      <c r="D112" s="609"/>
      <c r="E112" s="609"/>
      <c r="F112" s="609"/>
      <c r="G112" s="609"/>
      <c r="H112" s="609"/>
      <c r="I112" s="609"/>
      <c r="J112" s="610"/>
      <c r="K112" s="611"/>
      <c r="L112" s="612"/>
      <c r="M112" s="612"/>
      <c r="N112" s="612"/>
      <c r="O112" s="612"/>
      <c r="P112" s="612"/>
      <c r="Q112" s="612"/>
      <c r="R112" s="612"/>
      <c r="S112" s="613"/>
      <c r="T112" s="613"/>
      <c r="U112" s="615"/>
      <c r="V112" s="566"/>
    </row>
    <row r="113" spans="1:22">
      <c r="A113" s="1466" t="s">
        <v>933</v>
      </c>
      <c r="B113" s="598"/>
      <c r="C113" s="599"/>
      <c r="D113" s="600"/>
      <c r="E113" s="600"/>
      <c r="F113" s="600"/>
      <c r="G113" s="600"/>
      <c r="H113" s="600"/>
      <c r="I113" s="600"/>
      <c r="J113" s="601"/>
      <c r="K113" s="602"/>
      <c r="L113" s="603"/>
      <c r="M113" s="603"/>
      <c r="N113" s="603"/>
      <c r="O113" s="603"/>
      <c r="P113" s="603"/>
      <c r="Q113" s="603"/>
      <c r="R113" s="603"/>
      <c r="S113" s="604"/>
      <c r="T113" s="604"/>
      <c r="U113" s="606"/>
      <c r="V113" s="566"/>
    </row>
    <row r="114" spans="1:22">
      <c r="A114" s="1467"/>
      <c r="B114" s="580"/>
      <c r="C114" s="581"/>
      <c r="D114" s="582"/>
      <c r="E114" s="582"/>
      <c r="F114" s="582"/>
      <c r="G114" s="582"/>
      <c r="H114" s="582"/>
      <c r="I114" s="582"/>
      <c r="J114" s="583"/>
      <c r="K114" s="584"/>
      <c r="L114" s="585"/>
      <c r="M114" s="585"/>
      <c r="N114" s="585"/>
      <c r="O114" s="585"/>
      <c r="P114" s="585"/>
      <c r="Q114" s="585"/>
      <c r="R114" s="585"/>
      <c r="S114" s="586"/>
      <c r="T114" s="586"/>
      <c r="U114" s="588"/>
      <c r="V114" s="566"/>
    </row>
    <row r="115" spans="1:22">
      <c r="A115" s="1467"/>
      <c r="B115" s="580"/>
      <c r="C115" s="581"/>
      <c r="D115" s="582"/>
      <c r="E115" s="582"/>
      <c r="F115" s="582"/>
      <c r="G115" s="582"/>
      <c r="H115" s="582"/>
      <c r="I115" s="582"/>
      <c r="J115" s="583"/>
      <c r="K115" s="584"/>
      <c r="L115" s="585"/>
      <c r="M115" s="585"/>
      <c r="N115" s="585"/>
      <c r="O115" s="585"/>
      <c r="P115" s="585"/>
      <c r="Q115" s="585"/>
      <c r="R115" s="585"/>
      <c r="S115" s="586"/>
      <c r="T115" s="586"/>
      <c r="U115" s="588"/>
      <c r="V115" s="566"/>
    </row>
    <row r="116" spans="1:22">
      <c r="A116" s="1468"/>
      <c r="B116" s="607"/>
      <c r="C116" s="608"/>
      <c r="D116" s="609"/>
      <c r="E116" s="609"/>
      <c r="F116" s="609"/>
      <c r="G116" s="609"/>
      <c r="H116" s="609"/>
      <c r="I116" s="609"/>
      <c r="J116" s="610"/>
      <c r="K116" s="611"/>
      <c r="L116" s="612"/>
      <c r="M116" s="612"/>
      <c r="N116" s="612"/>
      <c r="O116" s="612"/>
      <c r="P116" s="612"/>
      <c r="Q116" s="612"/>
      <c r="R116" s="612"/>
      <c r="S116" s="613"/>
      <c r="T116" s="613"/>
      <c r="U116" s="615"/>
      <c r="V116" s="566"/>
    </row>
    <row r="117" spans="1:22">
      <c r="A117" s="1466" t="s">
        <v>925</v>
      </c>
      <c r="B117" s="598"/>
      <c r="C117" s="599"/>
      <c r="D117" s="600"/>
      <c r="E117" s="600"/>
      <c r="F117" s="600"/>
      <c r="G117" s="600"/>
      <c r="H117" s="600"/>
      <c r="I117" s="600"/>
      <c r="J117" s="601"/>
      <c r="K117" s="602"/>
      <c r="L117" s="603"/>
      <c r="M117" s="603"/>
      <c r="N117" s="603"/>
      <c r="O117" s="603"/>
      <c r="P117" s="603"/>
      <c r="Q117" s="603"/>
      <c r="R117" s="603"/>
      <c r="S117" s="604"/>
      <c r="T117" s="604"/>
      <c r="U117" s="606"/>
      <c r="V117" s="566"/>
    </row>
    <row r="118" spans="1:22">
      <c r="A118" s="1467"/>
      <c r="B118" s="580"/>
      <c r="C118" s="581"/>
      <c r="D118" s="582"/>
      <c r="E118" s="582"/>
      <c r="F118" s="582"/>
      <c r="G118" s="582"/>
      <c r="H118" s="582"/>
      <c r="I118" s="582"/>
      <c r="J118" s="583"/>
      <c r="K118" s="584"/>
      <c r="L118" s="585"/>
      <c r="M118" s="585"/>
      <c r="N118" s="585"/>
      <c r="O118" s="585"/>
      <c r="P118" s="585"/>
      <c r="Q118" s="585"/>
      <c r="R118" s="585"/>
      <c r="S118" s="586"/>
      <c r="T118" s="586"/>
      <c r="U118" s="588"/>
      <c r="V118" s="566"/>
    </row>
    <row r="119" spans="1:22">
      <c r="A119" s="1467"/>
      <c r="B119" s="580"/>
      <c r="C119" s="581"/>
      <c r="D119" s="582"/>
      <c r="E119" s="582"/>
      <c r="F119" s="582"/>
      <c r="G119" s="582"/>
      <c r="H119" s="582"/>
      <c r="I119" s="582"/>
      <c r="J119" s="583"/>
      <c r="K119" s="584"/>
      <c r="L119" s="585"/>
      <c r="M119" s="585"/>
      <c r="N119" s="585"/>
      <c r="O119" s="585"/>
      <c r="P119" s="585"/>
      <c r="Q119" s="585"/>
      <c r="R119" s="585"/>
      <c r="S119" s="586"/>
      <c r="T119" s="586"/>
      <c r="U119" s="588"/>
      <c r="V119" s="566"/>
    </row>
    <row r="120" spans="1:22">
      <c r="A120" s="1467"/>
      <c r="B120" s="620"/>
      <c r="C120" s="621"/>
      <c r="D120" s="622"/>
      <c r="E120" s="622"/>
      <c r="F120" s="622"/>
      <c r="G120" s="622"/>
      <c r="H120" s="622"/>
      <c r="I120" s="622"/>
      <c r="J120" s="623"/>
      <c r="K120" s="624"/>
      <c r="L120" s="625"/>
      <c r="M120" s="625"/>
      <c r="N120" s="625"/>
      <c r="O120" s="625"/>
      <c r="P120" s="625"/>
      <c r="Q120" s="625"/>
      <c r="R120" s="625"/>
      <c r="S120" s="626"/>
      <c r="T120" s="626"/>
      <c r="U120" s="627"/>
      <c r="V120" s="566"/>
    </row>
    <row r="121" spans="1:22" ht="13.8" thickBot="1">
      <c r="A121" s="1478" t="s">
        <v>954</v>
      </c>
      <c r="B121" s="1479"/>
      <c r="C121" s="632"/>
      <c r="D121" s="633"/>
      <c r="E121" s="633"/>
      <c r="F121" s="633"/>
      <c r="G121" s="633"/>
      <c r="H121" s="633"/>
      <c r="I121" s="633"/>
      <c r="J121" s="634"/>
      <c r="K121" s="629"/>
      <c r="L121" s="628"/>
      <c r="M121" s="628"/>
      <c r="N121" s="628"/>
      <c r="O121" s="628"/>
      <c r="P121" s="628"/>
      <c r="Q121" s="628"/>
      <c r="R121" s="628"/>
      <c r="S121" s="628"/>
      <c r="T121" s="630"/>
      <c r="U121" s="631"/>
      <c r="V121" s="566"/>
    </row>
    <row r="122" spans="1:22" ht="13.8" thickBot="1">
      <c r="A122" s="1469" t="s">
        <v>937</v>
      </c>
      <c r="B122" s="1470"/>
      <c r="C122" s="1470"/>
      <c r="D122" s="1470"/>
      <c r="E122" s="1470"/>
      <c r="F122" s="1470"/>
      <c r="G122" s="1470"/>
      <c r="H122" s="1470"/>
      <c r="I122" s="1470"/>
      <c r="J122" s="1470"/>
      <c r="K122" s="1470"/>
      <c r="L122" s="1470"/>
      <c r="M122" s="1470"/>
      <c r="N122" s="1470"/>
      <c r="O122" s="1470"/>
      <c r="P122" s="1470"/>
      <c r="Q122" s="1470"/>
      <c r="R122" s="1470"/>
      <c r="S122" s="1470"/>
      <c r="T122" s="1470"/>
      <c r="U122" s="1471"/>
      <c r="V122" s="568"/>
    </row>
    <row r="123" spans="1:22">
      <c r="A123" s="1467" t="s">
        <v>921</v>
      </c>
      <c r="B123" s="571"/>
      <c r="C123" s="572"/>
      <c r="D123" s="573"/>
      <c r="E123" s="573"/>
      <c r="F123" s="573"/>
      <c r="G123" s="573"/>
      <c r="H123" s="573"/>
      <c r="I123" s="573"/>
      <c r="J123" s="574"/>
      <c r="K123" s="575"/>
      <c r="L123" s="576"/>
      <c r="M123" s="576"/>
      <c r="N123" s="576"/>
      <c r="O123" s="576"/>
      <c r="P123" s="576"/>
      <c r="Q123" s="576"/>
      <c r="R123" s="576"/>
      <c r="S123" s="577"/>
      <c r="T123" s="578"/>
      <c r="U123" s="579"/>
      <c r="V123" s="566"/>
    </row>
    <row r="124" spans="1:22">
      <c r="A124" s="1467"/>
      <c r="B124" s="580"/>
      <c r="C124" s="581"/>
      <c r="D124" s="582"/>
      <c r="E124" s="582"/>
      <c r="F124" s="582"/>
      <c r="G124" s="582"/>
      <c r="H124" s="582"/>
      <c r="I124" s="582"/>
      <c r="J124" s="583"/>
      <c r="K124" s="584"/>
      <c r="L124" s="585"/>
      <c r="M124" s="585"/>
      <c r="N124" s="585"/>
      <c r="O124" s="585"/>
      <c r="P124" s="585"/>
      <c r="Q124" s="585"/>
      <c r="R124" s="585"/>
      <c r="S124" s="586"/>
      <c r="T124" s="587"/>
      <c r="U124" s="588"/>
      <c r="V124" s="566"/>
    </row>
    <row r="125" spans="1:22">
      <c r="A125" s="1467"/>
      <c r="B125" s="580"/>
      <c r="C125" s="581"/>
      <c r="D125" s="582"/>
      <c r="E125" s="582"/>
      <c r="F125" s="582"/>
      <c r="G125" s="582"/>
      <c r="H125" s="582"/>
      <c r="I125" s="582"/>
      <c r="J125" s="583"/>
      <c r="K125" s="584"/>
      <c r="L125" s="585"/>
      <c r="M125" s="585"/>
      <c r="N125" s="585"/>
      <c r="O125" s="585"/>
      <c r="P125" s="585"/>
      <c r="Q125" s="585"/>
      <c r="R125" s="585"/>
      <c r="S125" s="586"/>
      <c r="T125" s="587"/>
      <c r="U125" s="588"/>
      <c r="V125" s="566"/>
    </row>
    <row r="126" spans="1:22">
      <c r="A126" s="1468"/>
      <c r="B126" s="589"/>
      <c r="C126" s="590"/>
      <c r="D126" s="591"/>
      <c r="E126" s="591"/>
      <c r="F126" s="591"/>
      <c r="G126" s="591"/>
      <c r="H126" s="591"/>
      <c r="I126" s="591"/>
      <c r="J126" s="592"/>
      <c r="K126" s="593"/>
      <c r="L126" s="594"/>
      <c r="M126" s="594"/>
      <c r="N126" s="594"/>
      <c r="O126" s="594"/>
      <c r="P126" s="594"/>
      <c r="Q126" s="594"/>
      <c r="R126" s="594"/>
      <c r="S126" s="595"/>
      <c r="T126" s="596"/>
      <c r="U126" s="597"/>
      <c r="V126" s="566"/>
    </row>
    <row r="127" spans="1:22">
      <c r="A127" s="1463" t="s">
        <v>946</v>
      </c>
      <c r="B127" s="598"/>
      <c r="C127" s="599"/>
      <c r="D127" s="600"/>
      <c r="E127" s="600"/>
      <c r="F127" s="600"/>
      <c r="G127" s="600"/>
      <c r="H127" s="600"/>
      <c r="I127" s="600"/>
      <c r="J127" s="601"/>
      <c r="K127" s="602"/>
      <c r="L127" s="603"/>
      <c r="M127" s="603"/>
      <c r="N127" s="603"/>
      <c r="O127" s="603"/>
      <c r="P127" s="603"/>
      <c r="Q127" s="603"/>
      <c r="R127" s="603"/>
      <c r="S127" s="604"/>
      <c r="T127" s="605"/>
      <c r="U127" s="606"/>
      <c r="V127" s="566"/>
    </row>
    <row r="128" spans="1:22">
      <c r="A128" s="1464"/>
      <c r="B128" s="580"/>
      <c r="C128" s="581"/>
      <c r="D128" s="582"/>
      <c r="E128" s="582"/>
      <c r="F128" s="582"/>
      <c r="G128" s="582"/>
      <c r="H128" s="582"/>
      <c r="I128" s="582"/>
      <c r="J128" s="583"/>
      <c r="K128" s="584"/>
      <c r="L128" s="585"/>
      <c r="M128" s="585"/>
      <c r="N128" s="585"/>
      <c r="O128" s="585"/>
      <c r="P128" s="585"/>
      <c r="Q128" s="585"/>
      <c r="R128" s="585"/>
      <c r="S128" s="586"/>
      <c r="T128" s="587"/>
      <c r="U128" s="588"/>
      <c r="V128" s="566"/>
    </row>
    <row r="129" spans="1:22">
      <c r="A129" s="1464"/>
      <c r="B129" s="580"/>
      <c r="C129" s="581"/>
      <c r="D129" s="582"/>
      <c r="E129" s="582"/>
      <c r="F129" s="582"/>
      <c r="G129" s="582"/>
      <c r="H129" s="582"/>
      <c r="I129" s="582"/>
      <c r="J129" s="583"/>
      <c r="K129" s="584"/>
      <c r="L129" s="585"/>
      <c r="M129" s="585"/>
      <c r="N129" s="585"/>
      <c r="O129" s="585"/>
      <c r="P129" s="585"/>
      <c r="Q129" s="585"/>
      <c r="R129" s="585"/>
      <c r="S129" s="586"/>
      <c r="T129" s="587"/>
      <c r="U129" s="588"/>
      <c r="V129" s="566"/>
    </row>
    <row r="130" spans="1:22">
      <c r="A130" s="1465"/>
      <c r="B130" s="607"/>
      <c r="C130" s="608"/>
      <c r="D130" s="609"/>
      <c r="E130" s="609"/>
      <c r="F130" s="609"/>
      <c r="G130" s="609"/>
      <c r="H130" s="609"/>
      <c r="I130" s="609"/>
      <c r="J130" s="610"/>
      <c r="K130" s="611"/>
      <c r="L130" s="612"/>
      <c r="M130" s="612"/>
      <c r="N130" s="612"/>
      <c r="O130" s="612"/>
      <c r="P130" s="612"/>
      <c r="Q130" s="612"/>
      <c r="R130" s="612"/>
      <c r="S130" s="613"/>
      <c r="T130" s="614"/>
      <c r="U130" s="615"/>
      <c r="V130" s="566"/>
    </row>
    <row r="131" spans="1:22">
      <c r="A131" s="1463" t="s">
        <v>947</v>
      </c>
      <c r="B131" s="598"/>
      <c r="C131" s="599"/>
      <c r="D131" s="600"/>
      <c r="E131" s="600"/>
      <c r="F131" s="600"/>
      <c r="G131" s="600"/>
      <c r="H131" s="600"/>
      <c r="I131" s="600"/>
      <c r="J131" s="601"/>
      <c r="K131" s="602"/>
      <c r="L131" s="603"/>
      <c r="M131" s="603"/>
      <c r="N131" s="603"/>
      <c r="O131" s="603"/>
      <c r="P131" s="603"/>
      <c r="Q131" s="603"/>
      <c r="R131" s="603"/>
      <c r="S131" s="604"/>
      <c r="T131" s="605"/>
      <c r="U131" s="606"/>
      <c r="V131" s="566"/>
    </row>
    <row r="132" spans="1:22">
      <c r="A132" s="1464"/>
      <c r="B132" s="580"/>
      <c r="C132" s="581"/>
      <c r="D132" s="582"/>
      <c r="E132" s="582"/>
      <c r="F132" s="582"/>
      <c r="G132" s="582"/>
      <c r="H132" s="582"/>
      <c r="I132" s="582"/>
      <c r="J132" s="583"/>
      <c r="K132" s="584"/>
      <c r="L132" s="585"/>
      <c r="M132" s="585"/>
      <c r="N132" s="585"/>
      <c r="O132" s="585"/>
      <c r="P132" s="585"/>
      <c r="Q132" s="585"/>
      <c r="R132" s="585"/>
      <c r="S132" s="586"/>
      <c r="T132" s="587"/>
      <c r="U132" s="588"/>
      <c r="V132" s="566"/>
    </row>
    <row r="133" spans="1:22">
      <c r="A133" s="1464"/>
      <c r="B133" s="580"/>
      <c r="C133" s="581"/>
      <c r="D133" s="582"/>
      <c r="E133" s="582"/>
      <c r="F133" s="582"/>
      <c r="G133" s="582"/>
      <c r="H133" s="582"/>
      <c r="I133" s="582"/>
      <c r="J133" s="583"/>
      <c r="K133" s="584"/>
      <c r="L133" s="585"/>
      <c r="M133" s="585"/>
      <c r="N133" s="585"/>
      <c r="O133" s="585"/>
      <c r="P133" s="585"/>
      <c r="Q133" s="585"/>
      <c r="R133" s="585"/>
      <c r="S133" s="586"/>
      <c r="T133" s="587"/>
      <c r="U133" s="588"/>
      <c r="V133" s="566"/>
    </row>
    <row r="134" spans="1:22">
      <c r="A134" s="1465"/>
      <c r="B134" s="589"/>
      <c r="C134" s="590"/>
      <c r="D134" s="591"/>
      <c r="E134" s="591"/>
      <c r="F134" s="591"/>
      <c r="G134" s="591"/>
      <c r="H134" s="591"/>
      <c r="I134" s="591"/>
      <c r="J134" s="592"/>
      <c r="K134" s="593"/>
      <c r="L134" s="594"/>
      <c r="M134" s="594"/>
      <c r="N134" s="594"/>
      <c r="O134" s="594"/>
      <c r="P134" s="594"/>
      <c r="Q134" s="594"/>
      <c r="R134" s="594"/>
      <c r="S134" s="595"/>
      <c r="T134" s="596"/>
      <c r="U134" s="597"/>
      <c r="V134" s="566"/>
    </row>
    <row r="135" spans="1:22">
      <c r="A135" s="1463" t="s">
        <v>948</v>
      </c>
      <c r="B135" s="598"/>
      <c r="C135" s="599"/>
      <c r="D135" s="600"/>
      <c r="E135" s="600"/>
      <c r="F135" s="600"/>
      <c r="G135" s="600"/>
      <c r="H135" s="600"/>
      <c r="I135" s="600"/>
      <c r="J135" s="601"/>
      <c r="K135" s="602"/>
      <c r="L135" s="603"/>
      <c r="M135" s="603"/>
      <c r="N135" s="603"/>
      <c r="O135" s="603"/>
      <c r="P135" s="603"/>
      <c r="Q135" s="603"/>
      <c r="R135" s="603"/>
      <c r="S135" s="604"/>
      <c r="T135" s="605"/>
      <c r="U135" s="606"/>
      <c r="V135" s="566"/>
    </row>
    <row r="136" spans="1:22">
      <c r="A136" s="1464"/>
      <c r="B136" s="580"/>
      <c r="C136" s="581"/>
      <c r="D136" s="582"/>
      <c r="E136" s="582"/>
      <c r="F136" s="582"/>
      <c r="G136" s="582"/>
      <c r="H136" s="582"/>
      <c r="I136" s="582"/>
      <c r="J136" s="583"/>
      <c r="K136" s="584"/>
      <c r="L136" s="585"/>
      <c r="M136" s="585"/>
      <c r="N136" s="585"/>
      <c r="O136" s="585"/>
      <c r="P136" s="585"/>
      <c r="Q136" s="585"/>
      <c r="R136" s="585"/>
      <c r="S136" s="586"/>
      <c r="T136" s="587"/>
      <c r="U136" s="588"/>
      <c r="V136" s="566"/>
    </row>
    <row r="137" spans="1:22">
      <c r="A137" s="1464"/>
      <c r="B137" s="580"/>
      <c r="C137" s="581"/>
      <c r="D137" s="582"/>
      <c r="E137" s="582"/>
      <c r="F137" s="582"/>
      <c r="G137" s="582"/>
      <c r="H137" s="582"/>
      <c r="I137" s="582"/>
      <c r="J137" s="583"/>
      <c r="K137" s="584"/>
      <c r="L137" s="585"/>
      <c r="M137" s="585"/>
      <c r="N137" s="585"/>
      <c r="O137" s="585"/>
      <c r="P137" s="585"/>
      <c r="Q137" s="585"/>
      <c r="R137" s="585"/>
      <c r="S137" s="586"/>
      <c r="T137" s="587"/>
      <c r="U137" s="588"/>
      <c r="V137" s="566"/>
    </row>
    <row r="138" spans="1:22">
      <c r="A138" s="1465"/>
      <c r="B138" s="589"/>
      <c r="C138" s="590"/>
      <c r="D138" s="591"/>
      <c r="E138" s="591"/>
      <c r="F138" s="591"/>
      <c r="G138" s="591"/>
      <c r="H138" s="591"/>
      <c r="I138" s="591"/>
      <c r="J138" s="592"/>
      <c r="K138" s="593"/>
      <c r="L138" s="594"/>
      <c r="M138" s="594"/>
      <c r="N138" s="594"/>
      <c r="O138" s="594"/>
      <c r="P138" s="594"/>
      <c r="Q138" s="594"/>
      <c r="R138" s="594"/>
      <c r="S138" s="595"/>
      <c r="T138" s="596"/>
      <c r="U138" s="597"/>
      <c r="V138" s="566"/>
    </row>
    <row r="139" spans="1:22">
      <c r="A139" s="1463" t="s">
        <v>928</v>
      </c>
      <c r="B139" s="598"/>
      <c r="C139" s="599"/>
      <c r="D139" s="600"/>
      <c r="E139" s="600"/>
      <c r="F139" s="600"/>
      <c r="G139" s="600"/>
      <c r="H139" s="600"/>
      <c r="I139" s="600"/>
      <c r="J139" s="601"/>
      <c r="K139" s="602"/>
      <c r="L139" s="603"/>
      <c r="M139" s="603"/>
      <c r="N139" s="603"/>
      <c r="O139" s="603"/>
      <c r="P139" s="603"/>
      <c r="Q139" s="603"/>
      <c r="R139" s="603"/>
      <c r="S139" s="604"/>
      <c r="T139" s="605"/>
      <c r="U139" s="606"/>
      <c r="V139" s="566"/>
    </row>
    <row r="140" spans="1:22">
      <c r="A140" s="1464"/>
      <c r="B140" s="580"/>
      <c r="C140" s="581"/>
      <c r="D140" s="582"/>
      <c r="E140" s="582"/>
      <c r="F140" s="582"/>
      <c r="G140" s="582"/>
      <c r="H140" s="582"/>
      <c r="I140" s="582"/>
      <c r="J140" s="583"/>
      <c r="K140" s="584"/>
      <c r="L140" s="585"/>
      <c r="M140" s="585"/>
      <c r="N140" s="585"/>
      <c r="O140" s="585"/>
      <c r="P140" s="585"/>
      <c r="Q140" s="585"/>
      <c r="R140" s="585"/>
      <c r="S140" s="586"/>
      <c r="T140" s="587"/>
      <c r="U140" s="588"/>
      <c r="V140" s="566"/>
    </row>
    <row r="141" spans="1:22">
      <c r="A141" s="1464"/>
      <c r="B141" s="580"/>
      <c r="C141" s="581"/>
      <c r="D141" s="582"/>
      <c r="E141" s="582"/>
      <c r="F141" s="582"/>
      <c r="G141" s="582"/>
      <c r="H141" s="582"/>
      <c r="I141" s="582"/>
      <c r="J141" s="583"/>
      <c r="K141" s="584"/>
      <c r="L141" s="585"/>
      <c r="M141" s="585"/>
      <c r="N141" s="585"/>
      <c r="O141" s="585"/>
      <c r="P141" s="585"/>
      <c r="Q141" s="585"/>
      <c r="R141" s="585"/>
      <c r="S141" s="586"/>
      <c r="T141" s="587"/>
      <c r="U141" s="588"/>
      <c r="V141" s="566"/>
    </row>
    <row r="142" spans="1:22">
      <c r="A142" s="1465"/>
      <c r="B142" s="607"/>
      <c r="C142" s="608"/>
      <c r="D142" s="609"/>
      <c r="E142" s="609"/>
      <c r="F142" s="609"/>
      <c r="G142" s="609"/>
      <c r="H142" s="609"/>
      <c r="I142" s="609"/>
      <c r="J142" s="610"/>
      <c r="K142" s="611"/>
      <c r="L142" s="612"/>
      <c r="M142" s="612"/>
      <c r="N142" s="612"/>
      <c r="O142" s="612"/>
      <c r="P142" s="612"/>
      <c r="Q142" s="612"/>
      <c r="R142" s="612"/>
      <c r="S142" s="613"/>
      <c r="T142" s="614"/>
      <c r="U142" s="615"/>
      <c r="V142" s="566"/>
    </row>
    <row r="143" spans="1:22">
      <c r="A143" s="1463" t="s">
        <v>944</v>
      </c>
      <c r="B143" s="598"/>
      <c r="C143" s="599"/>
      <c r="D143" s="600"/>
      <c r="E143" s="600"/>
      <c r="F143" s="600"/>
      <c r="G143" s="600"/>
      <c r="H143" s="600"/>
      <c r="I143" s="600"/>
      <c r="J143" s="601"/>
      <c r="K143" s="602"/>
      <c r="L143" s="603"/>
      <c r="M143" s="603"/>
      <c r="N143" s="603"/>
      <c r="O143" s="603"/>
      <c r="P143" s="603"/>
      <c r="Q143" s="603"/>
      <c r="R143" s="603"/>
      <c r="S143" s="604"/>
      <c r="T143" s="605"/>
      <c r="U143" s="606"/>
      <c r="V143" s="566"/>
    </row>
    <row r="144" spans="1:22">
      <c r="A144" s="1464"/>
      <c r="B144" s="580"/>
      <c r="C144" s="581"/>
      <c r="D144" s="582"/>
      <c r="E144" s="582"/>
      <c r="F144" s="582"/>
      <c r="G144" s="582"/>
      <c r="H144" s="582"/>
      <c r="I144" s="582"/>
      <c r="J144" s="583"/>
      <c r="K144" s="584"/>
      <c r="L144" s="585"/>
      <c r="M144" s="585"/>
      <c r="N144" s="585"/>
      <c r="O144" s="585"/>
      <c r="P144" s="585"/>
      <c r="Q144" s="585"/>
      <c r="R144" s="585"/>
      <c r="S144" s="586"/>
      <c r="T144" s="587"/>
      <c r="U144" s="588"/>
      <c r="V144" s="566"/>
    </row>
    <row r="145" spans="1:22">
      <c r="A145" s="1464"/>
      <c r="B145" s="580"/>
      <c r="C145" s="581"/>
      <c r="D145" s="582"/>
      <c r="E145" s="582"/>
      <c r="F145" s="582"/>
      <c r="G145" s="582"/>
      <c r="H145" s="582"/>
      <c r="I145" s="582"/>
      <c r="J145" s="583"/>
      <c r="K145" s="584"/>
      <c r="L145" s="585"/>
      <c r="M145" s="585"/>
      <c r="N145" s="585"/>
      <c r="O145" s="585"/>
      <c r="P145" s="585"/>
      <c r="Q145" s="585"/>
      <c r="R145" s="585"/>
      <c r="S145" s="586"/>
      <c r="T145" s="587"/>
      <c r="U145" s="588"/>
      <c r="V145" s="566"/>
    </row>
    <row r="146" spans="1:22">
      <c r="A146" s="1465"/>
      <c r="B146" s="589"/>
      <c r="C146" s="590"/>
      <c r="D146" s="591"/>
      <c r="E146" s="591"/>
      <c r="F146" s="591"/>
      <c r="G146" s="591"/>
      <c r="H146" s="591"/>
      <c r="I146" s="591"/>
      <c r="J146" s="592"/>
      <c r="K146" s="593"/>
      <c r="L146" s="594"/>
      <c r="M146" s="594"/>
      <c r="N146" s="594"/>
      <c r="O146" s="594"/>
      <c r="P146" s="594"/>
      <c r="Q146" s="594"/>
      <c r="R146" s="594"/>
      <c r="S146" s="595"/>
      <c r="T146" s="596"/>
      <c r="U146" s="597"/>
      <c r="V146" s="566"/>
    </row>
    <row r="147" spans="1:22">
      <c r="A147" s="1466" t="s">
        <v>930</v>
      </c>
      <c r="B147" s="598"/>
      <c r="C147" s="599"/>
      <c r="D147" s="600"/>
      <c r="E147" s="600"/>
      <c r="F147" s="600"/>
      <c r="G147" s="600"/>
      <c r="H147" s="600"/>
      <c r="I147" s="600"/>
      <c r="J147" s="601"/>
      <c r="K147" s="602"/>
      <c r="L147" s="603"/>
      <c r="M147" s="603"/>
      <c r="N147" s="603"/>
      <c r="O147" s="603"/>
      <c r="P147" s="603"/>
      <c r="Q147" s="603"/>
      <c r="R147" s="603"/>
      <c r="S147" s="604"/>
      <c r="T147" s="604"/>
      <c r="U147" s="606"/>
      <c r="V147" s="566"/>
    </row>
    <row r="148" spans="1:22">
      <c r="A148" s="1467"/>
      <c r="B148" s="580"/>
      <c r="C148" s="581"/>
      <c r="D148" s="582"/>
      <c r="E148" s="582"/>
      <c r="F148" s="582"/>
      <c r="G148" s="582"/>
      <c r="H148" s="582"/>
      <c r="I148" s="582"/>
      <c r="J148" s="583"/>
      <c r="K148" s="584"/>
      <c r="L148" s="585"/>
      <c r="M148" s="585"/>
      <c r="N148" s="585"/>
      <c r="O148" s="585"/>
      <c r="P148" s="585"/>
      <c r="Q148" s="585"/>
      <c r="R148" s="585"/>
      <c r="S148" s="586"/>
      <c r="T148" s="586"/>
      <c r="U148" s="588"/>
      <c r="V148" s="566"/>
    </row>
    <row r="149" spans="1:22">
      <c r="A149" s="1467"/>
      <c r="B149" s="580"/>
      <c r="C149" s="581"/>
      <c r="D149" s="582"/>
      <c r="E149" s="582"/>
      <c r="F149" s="582"/>
      <c r="G149" s="582"/>
      <c r="H149" s="582"/>
      <c r="I149" s="582"/>
      <c r="J149" s="583"/>
      <c r="K149" s="584"/>
      <c r="L149" s="585"/>
      <c r="M149" s="585"/>
      <c r="N149" s="585"/>
      <c r="O149" s="585"/>
      <c r="P149" s="585"/>
      <c r="Q149" s="585"/>
      <c r="R149" s="585"/>
      <c r="S149" s="586"/>
      <c r="T149" s="586"/>
      <c r="U149" s="588"/>
      <c r="V149" s="566"/>
    </row>
    <row r="150" spans="1:22">
      <c r="A150" s="1468"/>
      <c r="B150" s="589"/>
      <c r="C150" s="590"/>
      <c r="D150" s="591"/>
      <c r="E150" s="591"/>
      <c r="F150" s="591"/>
      <c r="G150" s="591"/>
      <c r="H150" s="591"/>
      <c r="I150" s="591"/>
      <c r="J150" s="592"/>
      <c r="K150" s="593"/>
      <c r="L150" s="594"/>
      <c r="M150" s="594"/>
      <c r="N150" s="594"/>
      <c r="O150" s="594"/>
      <c r="P150" s="594"/>
      <c r="Q150" s="594"/>
      <c r="R150" s="594"/>
      <c r="S150" s="595"/>
      <c r="T150" s="595"/>
      <c r="U150" s="597"/>
      <c r="V150" s="566"/>
    </row>
    <row r="151" spans="1:22">
      <c r="A151" s="1466" t="s">
        <v>931</v>
      </c>
      <c r="B151" s="598"/>
      <c r="C151" s="599"/>
      <c r="D151" s="600"/>
      <c r="E151" s="600"/>
      <c r="F151" s="600"/>
      <c r="G151" s="600"/>
      <c r="H151" s="600"/>
      <c r="I151" s="600"/>
      <c r="J151" s="601"/>
      <c r="K151" s="602"/>
      <c r="L151" s="603"/>
      <c r="M151" s="603"/>
      <c r="N151" s="603"/>
      <c r="O151" s="603"/>
      <c r="P151" s="603"/>
      <c r="Q151" s="603"/>
      <c r="R151" s="603"/>
      <c r="S151" s="604"/>
      <c r="T151" s="604"/>
      <c r="U151" s="606"/>
      <c r="V151" s="566"/>
    </row>
    <row r="152" spans="1:22">
      <c r="A152" s="1467"/>
      <c r="B152" s="580"/>
      <c r="C152" s="581"/>
      <c r="D152" s="582"/>
      <c r="E152" s="582"/>
      <c r="F152" s="582"/>
      <c r="G152" s="582"/>
      <c r="H152" s="582"/>
      <c r="I152" s="582"/>
      <c r="J152" s="583"/>
      <c r="K152" s="584"/>
      <c r="L152" s="585"/>
      <c r="M152" s="585"/>
      <c r="N152" s="585"/>
      <c r="O152" s="585"/>
      <c r="P152" s="585"/>
      <c r="Q152" s="585"/>
      <c r="R152" s="585"/>
      <c r="S152" s="586"/>
      <c r="T152" s="586"/>
      <c r="U152" s="588"/>
      <c r="V152" s="566"/>
    </row>
    <row r="153" spans="1:22">
      <c r="A153" s="1467"/>
      <c r="B153" s="580"/>
      <c r="C153" s="581"/>
      <c r="D153" s="582"/>
      <c r="E153" s="582"/>
      <c r="F153" s="582"/>
      <c r="G153" s="582"/>
      <c r="H153" s="582"/>
      <c r="I153" s="582"/>
      <c r="J153" s="583"/>
      <c r="K153" s="584"/>
      <c r="L153" s="585"/>
      <c r="M153" s="585"/>
      <c r="N153" s="585"/>
      <c r="O153" s="585"/>
      <c r="P153" s="585"/>
      <c r="Q153" s="585"/>
      <c r="R153" s="585"/>
      <c r="S153" s="586"/>
      <c r="T153" s="586"/>
      <c r="U153" s="588"/>
      <c r="V153" s="566"/>
    </row>
    <row r="154" spans="1:22">
      <c r="A154" s="1468"/>
      <c r="B154" s="589"/>
      <c r="C154" s="590"/>
      <c r="D154" s="591"/>
      <c r="E154" s="591"/>
      <c r="F154" s="591"/>
      <c r="G154" s="591"/>
      <c r="H154" s="591"/>
      <c r="I154" s="591"/>
      <c r="J154" s="592"/>
      <c r="K154" s="593"/>
      <c r="L154" s="594"/>
      <c r="M154" s="594"/>
      <c r="N154" s="594"/>
      <c r="O154" s="594"/>
      <c r="P154" s="594"/>
      <c r="Q154" s="594"/>
      <c r="R154" s="594"/>
      <c r="S154" s="595"/>
      <c r="T154" s="595"/>
      <c r="U154" s="597"/>
      <c r="V154" s="566"/>
    </row>
    <row r="155" spans="1:22">
      <c r="A155" s="1466" t="s">
        <v>932</v>
      </c>
      <c r="B155" s="598"/>
      <c r="C155" s="599"/>
      <c r="D155" s="600"/>
      <c r="E155" s="600"/>
      <c r="F155" s="600"/>
      <c r="G155" s="600"/>
      <c r="H155" s="600"/>
      <c r="I155" s="600"/>
      <c r="J155" s="601"/>
      <c r="K155" s="602"/>
      <c r="L155" s="603"/>
      <c r="M155" s="603"/>
      <c r="N155" s="603"/>
      <c r="O155" s="603"/>
      <c r="P155" s="603"/>
      <c r="Q155" s="603"/>
      <c r="R155" s="603"/>
      <c r="S155" s="604"/>
      <c r="T155" s="604"/>
      <c r="U155" s="606"/>
      <c r="V155" s="566"/>
    </row>
    <row r="156" spans="1:22">
      <c r="A156" s="1467"/>
      <c r="B156" s="580"/>
      <c r="C156" s="581"/>
      <c r="D156" s="582"/>
      <c r="E156" s="582"/>
      <c r="F156" s="582"/>
      <c r="G156" s="582"/>
      <c r="H156" s="582"/>
      <c r="I156" s="582"/>
      <c r="J156" s="583"/>
      <c r="K156" s="584"/>
      <c r="L156" s="585"/>
      <c r="M156" s="585"/>
      <c r="N156" s="585"/>
      <c r="O156" s="585"/>
      <c r="P156" s="585"/>
      <c r="Q156" s="585"/>
      <c r="R156" s="585"/>
      <c r="S156" s="586"/>
      <c r="T156" s="586"/>
      <c r="U156" s="588"/>
      <c r="V156" s="566"/>
    </row>
    <row r="157" spans="1:22">
      <c r="A157" s="1467"/>
      <c r="B157" s="580"/>
      <c r="C157" s="581"/>
      <c r="D157" s="582"/>
      <c r="E157" s="582"/>
      <c r="F157" s="582"/>
      <c r="G157" s="582"/>
      <c r="H157" s="582"/>
      <c r="I157" s="582"/>
      <c r="J157" s="583"/>
      <c r="K157" s="584"/>
      <c r="L157" s="585"/>
      <c r="M157" s="585"/>
      <c r="N157" s="585"/>
      <c r="O157" s="585"/>
      <c r="P157" s="585"/>
      <c r="Q157" s="585"/>
      <c r="R157" s="585"/>
      <c r="S157" s="586"/>
      <c r="T157" s="586"/>
      <c r="U157" s="588"/>
      <c r="V157" s="566"/>
    </row>
    <row r="158" spans="1:22">
      <c r="A158" s="1468"/>
      <c r="B158" s="607"/>
      <c r="C158" s="608"/>
      <c r="D158" s="609"/>
      <c r="E158" s="609"/>
      <c r="F158" s="609"/>
      <c r="G158" s="609"/>
      <c r="H158" s="609"/>
      <c r="I158" s="609"/>
      <c r="J158" s="610"/>
      <c r="K158" s="611"/>
      <c r="L158" s="612"/>
      <c r="M158" s="612"/>
      <c r="N158" s="612"/>
      <c r="O158" s="612"/>
      <c r="P158" s="612"/>
      <c r="Q158" s="612"/>
      <c r="R158" s="612"/>
      <c r="S158" s="613"/>
      <c r="T158" s="613"/>
      <c r="U158" s="615"/>
      <c r="V158" s="566"/>
    </row>
    <row r="159" spans="1:22">
      <c r="A159" s="1466" t="s">
        <v>933</v>
      </c>
      <c r="B159" s="598"/>
      <c r="C159" s="599"/>
      <c r="D159" s="600"/>
      <c r="E159" s="600"/>
      <c r="F159" s="600"/>
      <c r="G159" s="600"/>
      <c r="H159" s="600"/>
      <c r="I159" s="600"/>
      <c r="J159" s="601"/>
      <c r="K159" s="602"/>
      <c r="L159" s="603"/>
      <c r="M159" s="603"/>
      <c r="N159" s="603"/>
      <c r="O159" s="603"/>
      <c r="P159" s="603"/>
      <c r="Q159" s="603"/>
      <c r="R159" s="603"/>
      <c r="S159" s="604"/>
      <c r="T159" s="604"/>
      <c r="U159" s="606"/>
      <c r="V159" s="566"/>
    </row>
    <row r="160" spans="1:22">
      <c r="A160" s="1467"/>
      <c r="B160" s="580"/>
      <c r="C160" s="581"/>
      <c r="D160" s="582"/>
      <c r="E160" s="582"/>
      <c r="F160" s="582"/>
      <c r="G160" s="582"/>
      <c r="H160" s="582"/>
      <c r="I160" s="582"/>
      <c r="J160" s="583"/>
      <c r="K160" s="584"/>
      <c r="L160" s="585"/>
      <c r="M160" s="585"/>
      <c r="N160" s="585"/>
      <c r="O160" s="585"/>
      <c r="P160" s="585"/>
      <c r="Q160" s="585"/>
      <c r="R160" s="585"/>
      <c r="S160" s="586"/>
      <c r="T160" s="586"/>
      <c r="U160" s="588"/>
      <c r="V160" s="566"/>
    </row>
    <row r="161" spans="1:22">
      <c r="A161" s="1467"/>
      <c r="B161" s="580"/>
      <c r="C161" s="581"/>
      <c r="D161" s="582"/>
      <c r="E161" s="582"/>
      <c r="F161" s="582"/>
      <c r="G161" s="582"/>
      <c r="H161" s="582"/>
      <c r="I161" s="582"/>
      <c r="J161" s="583"/>
      <c r="K161" s="584"/>
      <c r="L161" s="585"/>
      <c r="M161" s="585"/>
      <c r="N161" s="585"/>
      <c r="O161" s="585"/>
      <c r="P161" s="585"/>
      <c r="Q161" s="585"/>
      <c r="R161" s="585"/>
      <c r="S161" s="586"/>
      <c r="T161" s="586"/>
      <c r="U161" s="588"/>
      <c r="V161" s="566"/>
    </row>
    <row r="162" spans="1:22">
      <c r="A162" s="1468"/>
      <c r="B162" s="607"/>
      <c r="C162" s="608"/>
      <c r="D162" s="609"/>
      <c r="E162" s="609"/>
      <c r="F162" s="609"/>
      <c r="G162" s="609"/>
      <c r="H162" s="609"/>
      <c r="I162" s="609"/>
      <c r="J162" s="610"/>
      <c r="K162" s="611"/>
      <c r="L162" s="612"/>
      <c r="M162" s="612"/>
      <c r="N162" s="612"/>
      <c r="O162" s="612"/>
      <c r="P162" s="612"/>
      <c r="Q162" s="612"/>
      <c r="R162" s="612"/>
      <c r="S162" s="613"/>
      <c r="T162" s="613"/>
      <c r="U162" s="615"/>
      <c r="V162" s="566"/>
    </row>
    <row r="163" spans="1:22">
      <c r="A163" s="1466" t="s">
        <v>925</v>
      </c>
      <c r="B163" s="598"/>
      <c r="C163" s="599"/>
      <c r="D163" s="600"/>
      <c r="E163" s="600"/>
      <c r="F163" s="600"/>
      <c r="G163" s="600"/>
      <c r="H163" s="600"/>
      <c r="I163" s="600"/>
      <c r="J163" s="601"/>
      <c r="K163" s="602"/>
      <c r="L163" s="603"/>
      <c r="M163" s="603"/>
      <c r="N163" s="603"/>
      <c r="O163" s="603"/>
      <c r="P163" s="603"/>
      <c r="Q163" s="603"/>
      <c r="R163" s="603"/>
      <c r="S163" s="604"/>
      <c r="T163" s="604"/>
      <c r="U163" s="606"/>
      <c r="V163" s="566"/>
    </row>
    <row r="164" spans="1:22">
      <c r="A164" s="1467"/>
      <c r="B164" s="580"/>
      <c r="C164" s="581"/>
      <c r="D164" s="582"/>
      <c r="E164" s="582"/>
      <c r="F164" s="582"/>
      <c r="G164" s="582"/>
      <c r="H164" s="582"/>
      <c r="I164" s="582"/>
      <c r="J164" s="583"/>
      <c r="K164" s="584"/>
      <c r="L164" s="585"/>
      <c r="M164" s="585"/>
      <c r="N164" s="585"/>
      <c r="O164" s="585"/>
      <c r="P164" s="585"/>
      <c r="Q164" s="585"/>
      <c r="R164" s="585"/>
      <c r="S164" s="586"/>
      <c r="T164" s="586"/>
      <c r="U164" s="588"/>
      <c r="V164" s="566"/>
    </row>
    <row r="165" spans="1:22">
      <c r="A165" s="1467"/>
      <c r="B165" s="580"/>
      <c r="C165" s="581"/>
      <c r="D165" s="582"/>
      <c r="E165" s="582"/>
      <c r="F165" s="582"/>
      <c r="G165" s="582"/>
      <c r="H165" s="582"/>
      <c r="I165" s="582"/>
      <c r="J165" s="583"/>
      <c r="K165" s="584"/>
      <c r="L165" s="585"/>
      <c r="M165" s="585"/>
      <c r="N165" s="585"/>
      <c r="O165" s="585"/>
      <c r="P165" s="585"/>
      <c r="Q165" s="585"/>
      <c r="R165" s="585"/>
      <c r="S165" s="586"/>
      <c r="T165" s="586"/>
      <c r="U165" s="588"/>
      <c r="V165" s="566"/>
    </row>
    <row r="166" spans="1:22">
      <c r="A166" s="1467"/>
      <c r="B166" s="620"/>
      <c r="C166" s="621"/>
      <c r="D166" s="622"/>
      <c r="E166" s="622"/>
      <c r="F166" s="622"/>
      <c r="G166" s="622"/>
      <c r="H166" s="622"/>
      <c r="I166" s="622"/>
      <c r="J166" s="623"/>
      <c r="K166" s="624"/>
      <c r="L166" s="625"/>
      <c r="M166" s="625"/>
      <c r="N166" s="625"/>
      <c r="O166" s="625"/>
      <c r="P166" s="625"/>
      <c r="Q166" s="625"/>
      <c r="R166" s="625"/>
      <c r="S166" s="626"/>
      <c r="T166" s="626"/>
      <c r="U166" s="627"/>
      <c r="V166" s="566"/>
    </row>
    <row r="167" spans="1:22" ht="13.8" thickBot="1">
      <c r="A167" s="1478" t="s">
        <v>954</v>
      </c>
      <c r="B167" s="1479"/>
      <c r="C167" s="632"/>
      <c r="D167" s="633"/>
      <c r="E167" s="633"/>
      <c r="F167" s="633"/>
      <c r="G167" s="633"/>
      <c r="H167" s="633"/>
      <c r="I167" s="633"/>
      <c r="J167" s="634"/>
      <c r="K167" s="629"/>
      <c r="L167" s="628"/>
      <c r="M167" s="628"/>
      <c r="N167" s="628"/>
      <c r="O167" s="628"/>
      <c r="P167" s="628"/>
      <c r="Q167" s="628"/>
      <c r="R167" s="628"/>
      <c r="S167" s="628"/>
      <c r="T167" s="630"/>
      <c r="U167" s="631"/>
      <c r="V167" s="566"/>
    </row>
    <row r="168" spans="1:22">
      <c r="A168" s="616" t="s">
        <v>949</v>
      </c>
      <c r="B168" s="616"/>
      <c r="C168" s="616"/>
      <c r="D168" s="616"/>
      <c r="E168" s="617"/>
      <c r="F168" s="617"/>
      <c r="G168" s="617"/>
      <c r="H168" s="617"/>
      <c r="I168" s="617"/>
      <c r="J168" s="617"/>
      <c r="K168" s="617"/>
      <c r="L168" s="617"/>
      <c r="M168" s="617"/>
      <c r="N168" s="617"/>
      <c r="O168" s="617"/>
      <c r="P168" s="617"/>
      <c r="Q168" s="617"/>
      <c r="R168" s="617"/>
      <c r="S168" s="617"/>
      <c r="T168" s="617"/>
      <c r="U168" s="616"/>
      <c r="V168" s="566"/>
    </row>
    <row r="169" spans="1:22">
      <c r="A169" s="616" t="s">
        <v>950</v>
      </c>
      <c r="B169" s="616"/>
      <c r="C169" s="616"/>
      <c r="D169" s="616"/>
      <c r="E169" s="617"/>
      <c r="F169" s="617"/>
      <c r="G169" s="617"/>
      <c r="H169" s="617"/>
      <c r="I169" s="617"/>
      <c r="J169" s="617"/>
      <c r="K169" s="617"/>
      <c r="L169" s="617"/>
      <c r="M169" s="617"/>
      <c r="N169" s="617"/>
      <c r="O169" s="617"/>
      <c r="P169" s="617"/>
      <c r="Q169" s="617"/>
      <c r="R169" s="617"/>
      <c r="S169" s="617"/>
      <c r="T169" s="617"/>
      <c r="U169" s="616"/>
      <c r="V169" s="566"/>
    </row>
    <row r="170" spans="1:22" ht="13.8" thickBot="1">
      <c r="A170" s="616" t="s">
        <v>951</v>
      </c>
      <c r="B170" s="616"/>
      <c r="C170" s="616"/>
      <c r="D170" s="616"/>
      <c r="E170" s="617"/>
      <c r="F170" s="617"/>
      <c r="G170" s="617"/>
      <c r="H170" s="617"/>
      <c r="I170" s="617"/>
      <c r="J170" s="617"/>
      <c r="K170" s="617"/>
      <c r="L170" s="617"/>
      <c r="M170" s="617"/>
      <c r="N170" s="617"/>
      <c r="O170" s="617"/>
      <c r="P170" s="617"/>
      <c r="Q170" s="617"/>
      <c r="R170" s="617"/>
      <c r="S170" s="617"/>
      <c r="T170" s="617"/>
      <c r="U170" s="616"/>
      <c r="V170" s="566"/>
    </row>
    <row r="171" spans="1:22">
      <c r="A171" s="616" t="s">
        <v>993</v>
      </c>
      <c r="B171" s="616"/>
      <c r="C171" s="616"/>
      <c r="D171" s="616"/>
      <c r="E171" s="617"/>
      <c r="F171" s="617"/>
      <c r="G171" s="617"/>
      <c r="H171" s="617"/>
      <c r="I171" s="617"/>
      <c r="J171" s="617"/>
      <c r="K171" s="617"/>
      <c r="L171" s="617"/>
      <c r="M171" s="617"/>
      <c r="N171" s="617"/>
      <c r="O171" s="617"/>
      <c r="P171" s="617"/>
      <c r="Q171" s="617"/>
      <c r="R171" s="1472" t="s">
        <v>305</v>
      </c>
      <c r="S171" s="1473"/>
      <c r="T171" s="1473"/>
      <c r="U171" s="1474"/>
      <c r="V171" s="566"/>
    </row>
    <row r="172" spans="1:22" ht="13.8" thickBot="1">
      <c r="A172" s="616" t="s">
        <v>953</v>
      </c>
      <c r="B172" s="616"/>
      <c r="C172" s="616"/>
      <c r="D172" s="616"/>
      <c r="E172" s="617"/>
      <c r="F172" s="617"/>
      <c r="G172" s="617"/>
      <c r="H172" s="617"/>
      <c r="I172" s="617"/>
      <c r="J172" s="617"/>
      <c r="K172" s="617"/>
      <c r="L172" s="617"/>
      <c r="M172" s="617"/>
      <c r="N172" s="617"/>
      <c r="O172" s="617"/>
      <c r="P172" s="617"/>
      <c r="Q172" s="617"/>
      <c r="R172" s="1475"/>
      <c r="S172" s="1476"/>
      <c r="T172" s="1476"/>
      <c r="U172" s="1477"/>
      <c r="V172" s="566"/>
    </row>
    <row r="173" spans="1:22">
      <c r="A173" s="616"/>
      <c r="B173" s="616"/>
      <c r="C173" s="566"/>
      <c r="D173" s="566"/>
      <c r="E173" s="566"/>
      <c r="F173" s="566"/>
      <c r="G173" s="566"/>
      <c r="H173" s="566"/>
      <c r="I173" s="566"/>
      <c r="J173" s="566"/>
      <c r="K173" s="566"/>
      <c r="L173" s="566"/>
      <c r="M173" s="566"/>
      <c r="N173" s="566"/>
      <c r="O173" s="566"/>
      <c r="P173" s="566"/>
      <c r="Q173" s="566"/>
      <c r="R173" s="566"/>
      <c r="S173" s="566"/>
      <c r="T173" s="566"/>
      <c r="U173" s="566"/>
      <c r="V173" s="566"/>
    </row>
  </sheetData>
  <mergeCells count="57">
    <mergeCell ref="A155:A158"/>
    <mergeCell ref="A159:A162"/>
    <mergeCell ref="A163:A166"/>
    <mergeCell ref="A167:B167"/>
    <mergeCell ref="R171:U172"/>
    <mergeCell ref="A151:A154"/>
    <mergeCell ref="A113:A116"/>
    <mergeCell ref="A117:A120"/>
    <mergeCell ref="A121:B121"/>
    <mergeCell ref="A122:U122"/>
    <mergeCell ref="A123:A126"/>
    <mergeCell ref="A127:A130"/>
    <mergeCell ref="A131:A134"/>
    <mergeCell ref="A135:A138"/>
    <mergeCell ref="A139:A142"/>
    <mergeCell ref="A143:A146"/>
    <mergeCell ref="A147:A150"/>
    <mergeCell ref="A109:A112"/>
    <mergeCell ref="A71:B71"/>
    <mergeCell ref="A72:U72"/>
    <mergeCell ref="A73:A76"/>
    <mergeCell ref="A77:A80"/>
    <mergeCell ref="A81:A84"/>
    <mergeCell ref="A85:A88"/>
    <mergeCell ref="A89:A92"/>
    <mergeCell ref="A93:A96"/>
    <mergeCell ref="A97:A100"/>
    <mergeCell ref="A101:A104"/>
    <mergeCell ref="A105:A108"/>
    <mergeCell ref="A67:A70"/>
    <mergeCell ref="A23:A26"/>
    <mergeCell ref="A27:A30"/>
    <mergeCell ref="A31:A34"/>
    <mergeCell ref="A35:A38"/>
    <mergeCell ref="A39:A42"/>
    <mergeCell ref="A43:A46"/>
    <mergeCell ref="A47:A50"/>
    <mergeCell ref="A51:A54"/>
    <mergeCell ref="A55:A58"/>
    <mergeCell ref="A59:A62"/>
    <mergeCell ref="A63:A66"/>
    <mergeCell ref="A19:A22"/>
    <mergeCell ref="A2:U2"/>
    <mergeCell ref="A4:A5"/>
    <mergeCell ref="B4:B5"/>
    <mergeCell ref="C4:C5"/>
    <mergeCell ref="D4:D5"/>
    <mergeCell ref="E4:E5"/>
    <mergeCell ref="F4:F5"/>
    <mergeCell ref="G4:I4"/>
    <mergeCell ref="J4:J5"/>
    <mergeCell ref="K4:T4"/>
    <mergeCell ref="U4:U5"/>
    <mergeCell ref="A6:U6"/>
    <mergeCell ref="A7:A10"/>
    <mergeCell ref="A11:A14"/>
    <mergeCell ref="A15:A18"/>
  </mergeCells>
  <phoneticPr fontId="26"/>
  <pageMargins left="0.7" right="0.7" top="0.75" bottom="0.75" header="0.3" footer="0.3"/>
  <pageSetup paperSize="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73"/>
  <sheetViews>
    <sheetView zoomScaleNormal="100" workbookViewId="0">
      <selection activeCell="H35" sqref="H35"/>
    </sheetView>
  </sheetViews>
  <sheetFormatPr defaultColWidth="5.6640625" defaultRowHeight="19.5" customHeight="1"/>
  <cols>
    <col min="1" max="1" width="5.6640625" style="41"/>
    <col min="2" max="2" width="11.6640625" style="41" customWidth="1"/>
    <col min="3" max="3" width="20.6640625" style="41" customWidth="1"/>
    <col min="4" max="4" width="14.6640625" style="41" customWidth="1"/>
    <col min="5" max="5" width="18.21875" style="41" customWidth="1"/>
    <col min="6" max="6" width="14.6640625" style="41" customWidth="1"/>
    <col min="7" max="16384" width="5.6640625" style="41"/>
  </cols>
  <sheetData>
    <row r="1" spans="2:6" ht="19.5" customHeight="1">
      <c r="B1" s="338" t="s">
        <v>896</v>
      </c>
      <c r="F1" s="42"/>
    </row>
    <row r="2" spans="2:6" ht="19.5" customHeight="1">
      <c r="F2" s="42"/>
    </row>
    <row r="3" spans="2:6" ht="19.5" customHeight="1">
      <c r="B3" s="1480" t="s">
        <v>764</v>
      </c>
      <c r="C3" s="1480"/>
      <c r="D3" s="1480"/>
      <c r="E3" s="1480"/>
      <c r="F3" s="1480"/>
    </row>
    <row r="5" spans="2:6" ht="19.5" customHeight="1">
      <c r="B5" s="41" t="s">
        <v>3</v>
      </c>
    </row>
    <row r="6" spans="2:6" s="43" customFormat="1" ht="19.5" customHeight="1">
      <c r="B6" s="1483" t="s">
        <v>315</v>
      </c>
      <c r="C6" s="1481" t="s">
        <v>311</v>
      </c>
      <c r="D6" s="1481" t="s">
        <v>309</v>
      </c>
      <c r="E6" s="1485" t="s">
        <v>310</v>
      </c>
      <c r="F6" s="1481" t="s">
        <v>765</v>
      </c>
    </row>
    <row r="7" spans="2:6" ht="19.5" customHeight="1">
      <c r="B7" s="1484"/>
      <c r="C7" s="1482"/>
      <c r="D7" s="1482"/>
      <c r="E7" s="1486"/>
      <c r="F7" s="1482"/>
    </row>
    <row r="8" spans="2:6" ht="19.5" customHeight="1">
      <c r="B8" s="46" t="s">
        <v>313</v>
      </c>
      <c r="C8" s="129"/>
      <c r="D8" s="129"/>
      <c r="E8" s="130"/>
      <c r="F8" s="129"/>
    </row>
    <row r="9" spans="2:6" ht="19.5" customHeight="1">
      <c r="B9" s="44"/>
      <c r="C9" s="131"/>
      <c r="D9" s="131"/>
      <c r="E9" s="132"/>
      <c r="F9" s="131"/>
    </row>
    <row r="10" spans="2:6" ht="19.5" customHeight="1">
      <c r="B10" s="44"/>
      <c r="C10" s="131"/>
      <c r="D10" s="131"/>
      <c r="E10" s="132"/>
      <c r="F10" s="131"/>
    </row>
    <row r="11" spans="2:6" ht="19.5" customHeight="1">
      <c r="B11" s="44"/>
      <c r="C11" s="131"/>
      <c r="D11" s="131"/>
      <c r="E11" s="132"/>
      <c r="F11" s="131"/>
    </row>
    <row r="12" spans="2:6" ht="19.5" customHeight="1">
      <c r="B12" s="44"/>
      <c r="C12" s="131"/>
      <c r="D12" s="131"/>
      <c r="E12" s="132"/>
      <c r="F12" s="131"/>
    </row>
    <row r="13" spans="2:6" ht="19.5" customHeight="1">
      <c r="B13" s="45"/>
      <c r="C13" s="47" t="s">
        <v>249</v>
      </c>
      <c r="D13" s="48"/>
      <c r="E13" s="49"/>
      <c r="F13" s="51"/>
    </row>
    <row r="14" spans="2:6" ht="19.5" customHeight="1">
      <c r="B14" s="46" t="s">
        <v>314</v>
      </c>
      <c r="C14" s="129"/>
      <c r="D14" s="129"/>
      <c r="E14" s="130"/>
      <c r="F14" s="129"/>
    </row>
    <row r="15" spans="2:6" ht="19.5" customHeight="1">
      <c r="B15" s="44"/>
      <c r="C15" s="131"/>
      <c r="D15" s="131"/>
      <c r="E15" s="132"/>
      <c r="F15" s="131"/>
    </row>
    <row r="16" spans="2:6" ht="19.5" customHeight="1">
      <c r="B16" s="44"/>
      <c r="C16" s="131"/>
      <c r="D16" s="131"/>
      <c r="E16" s="132"/>
      <c r="F16" s="131"/>
    </row>
    <row r="17" spans="2:6" ht="19.5" customHeight="1">
      <c r="B17" s="44"/>
      <c r="C17" s="131"/>
      <c r="D17" s="131"/>
      <c r="E17" s="132"/>
      <c r="F17" s="131"/>
    </row>
    <row r="18" spans="2:6" ht="19.5" customHeight="1">
      <c r="B18" s="44"/>
      <c r="C18" s="131"/>
      <c r="D18" s="131"/>
      <c r="E18" s="132"/>
      <c r="F18" s="131"/>
    </row>
    <row r="19" spans="2:6" ht="19.5" customHeight="1">
      <c r="B19" s="45"/>
      <c r="C19" s="47" t="s">
        <v>249</v>
      </c>
      <c r="D19" s="48"/>
      <c r="E19" s="49"/>
      <c r="F19" s="51"/>
    </row>
    <row r="20" spans="2:6" ht="19.5" customHeight="1">
      <c r="B20" s="1487" t="s">
        <v>250</v>
      </c>
      <c r="C20" s="130"/>
      <c r="D20" s="129"/>
      <c r="E20" s="130"/>
      <c r="F20" s="129"/>
    </row>
    <row r="21" spans="2:6" ht="19.5" customHeight="1">
      <c r="B21" s="1488"/>
      <c r="C21" s="132"/>
      <c r="D21" s="131"/>
      <c r="E21" s="132"/>
      <c r="F21" s="131"/>
    </row>
    <row r="22" spans="2:6" ht="19.5" customHeight="1">
      <c r="B22" s="44"/>
      <c r="C22" s="131"/>
      <c r="D22" s="131"/>
      <c r="E22" s="132"/>
      <c r="F22" s="131"/>
    </row>
    <row r="23" spans="2:6" ht="19.5" customHeight="1">
      <c r="B23" s="44"/>
      <c r="C23" s="131"/>
      <c r="D23" s="131"/>
      <c r="E23" s="132"/>
      <c r="F23" s="131"/>
    </row>
    <row r="24" spans="2:6" ht="19.5" customHeight="1">
      <c r="B24" s="44"/>
      <c r="C24" s="133"/>
      <c r="D24" s="133"/>
      <c r="E24" s="134"/>
      <c r="F24" s="133"/>
    </row>
    <row r="25" spans="2:6" ht="19.5" customHeight="1">
      <c r="B25" s="45"/>
      <c r="C25" s="47" t="s">
        <v>249</v>
      </c>
      <c r="D25" s="48"/>
      <c r="E25" s="49"/>
      <c r="F25" s="51"/>
    </row>
    <row r="26" spans="2:6" ht="19.5" customHeight="1">
      <c r="B26" s="52" t="s">
        <v>248</v>
      </c>
      <c r="C26" s="50"/>
      <c r="D26" s="47"/>
      <c r="E26" s="49"/>
      <c r="F26" s="51"/>
    </row>
    <row r="28" spans="2:6" ht="19.5" customHeight="1">
      <c r="B28" s="41" t="s">
        <v>421</v>
      </c>
    </row>
    <row r="29" spans="2:6" ht="19.5" customHeight="1">
      <c r="B29" s="1483" t="s">
        <v>315</v>
      </c>
      <c r="C29" s="1481" t="s">
        <v>311</v>
      </c>
      <c r="D29" s="1481" t="s">
        <v>309</v>
      </c>
      <c r="E29" s="1485" t="s">
        <v>310</v>
      </c>
      <c r="F29" s="1481" t="s">
        <v>765</v>
      </c>
    </row>
    <row r="30" spans="2:6" ht="19.5" customHeight="1">
      <c r="B30" s="1484"/>
      <c r="C30" s="1482"/>
      <c r="D30" s="1482"/>
      <c r="E30" s="1486"/>
      <c r="F30" s="1482"/>
    </row>
    <row r="31" spans="2:6" ht="19.5" customHeight="1">
      <c r="B31" s="46" t="s">
        <v>313</v>
      </c>
      <c r="C31" s="129"/>
      <c r="D31" s="129"/>
      <c r="E31" s="130"/>
      <c r="F31" s="129"/>
    </row>
    <row r="32" spans="2:6" ht="19.5" customHeight="1">
      <c r="B32" s="44"/>
      <c r="C32" s="131"/>
      <c r="D32" s="131"/>
      <c r="E32" s="132"/>
      <c r="F32" s="131"/>
    </row>
    <row r="33" spans="2:6" ht="19.5" customHeight="1">
      <c r="B33" s="44"/>
      <c r="C33" s="131"/>
      <c r="D33" s="131"/>
      <c r="E33" s="132"/>
      <c r="F33" s="131"/>
    </row>
    <row r="34" spans="2:6" ht="19.5" customHeight="1">
      <c r="B34" s="44"/>
      <c r="C34" s="131"/>
      <c r="D34" s="131"/>
      <c r="E34" s="132"/>
      <c r="F34" s="131"/>
    </row>
    <row r="35" spans="2:6" ht="19.5" customHeight="1">
      <c r="B35" s="44"/>
      <c r="C35" s="131"/>
      <c r="D35" s="131"/>
      <c r="E35" s="132"/>
      <c r="F35" s="131"/>
    </row>
    <row r="36" spans="2:6" ht="19.5" customHeight="1">
      <c r="B36" s="45"/>
      <c r="C36" s="47" t="s">
        <v>249</v>
      </c>
      <c r="D36" s="48"/>
      <c r="E36" s="49"/>
      <c r="F36" s="51"/>
    </row>
    <row r="37" spans="2:6" ht="19.5" customHeight="1">
      <c r="B37" s="46" t="s">
        <v>314</v>
      </c>
      <c r="C37" s="129"/>
      <c r="D37" s="129"/>
      <c r="E37" s="130"/>
      <c r="F37" s="129"/>
    </row>
    <row r="38" spans="2:6" ht="19.5" customHeight="1">
      <c r="B38" s="44"/>
      <c r="C38" s="131"/>
      <c r="D38" s="131"/>
      <c r="E38" s="132"/>
      <c r="F38" s="131"/>
    </row>
    <row r="39" spans="2:6" ht="19.5" customHeight="1">
      <c r="B39" s="44"/>
      <c r="C39" s="131"/>
      <c r="D39" s="131"/>
      <c r="E39" s="132"/>
      <c r="F39" s="131"/>
    </row>
    <row r="40" spans="2:6" ht="19.5" customHeight="1">
      <c r="B40" s="44"/>
      <c r="C40" s="131"/>
      <c r="D40" s="131"/>
      <c r="E40" s="132"/>
      <c r="F40" s="131"/>
    </row>
    <row r="41" spans="2:6" ht="19.5" customHeight="1">
      <c r="B41" s="44"/>
      <c r="C41" s="131"/>
      <c r="D41" s="131"/>
      <c r="E41" s="132"/>
      <c r="F41" s="131"/>
    </row>
    <row r="42" spans="2:6" ht="19.5" customHeight="1">
      <c r="B42" s="45"/>
      <c r="C42" s="47" t="s">
        <v>249</v>
      </c>
      <c r="D42" s="48"/>
      <c r="E42" s="49"/>
      <c r="F42" s="51"/>
    </row>
    <row r="43" spans="2:6" ht="19.5" customHeight="1">
      <c r="B43" s="1487" t="s">
        <v>250</v>
      </c>
      <c r="C43" s="130"/>
      <c r="D43" s="129"/>
      <c r="E43" s="130"/>
      <c r="F43" s="129"/>
    </row>
    <row r="44" spans="2:6" ht="19.5" customHeight="1">
      <c r="B44" s="1488"/>
      <c r="C44" s="132"/>
      <c r="D44" s="131"/>
      <c r="E44" s="132"/>
      <c r="F44" s="131"/>
    </row>
    <row r="45" spans="2:6" ht="19.5" customHeight="1">
      <c r="B45" s="44"/>
      <c r="C45" s="131"/>
      <c r="D45" s="131"/>
      <c r="E45" s="132"/>
      <c r="F45" s="131"/>
    </row>
    <row r="46" spans="2:6" ht="19.5" customHeight="1">
      <c r="B46" s="44"/>
      <c r="C46" s="131"/>
      <c r="D46" s="131"/>
      <c r="E46" s="132"/>
      <c r="F46" s="131"/>
    </row>
    <row r="47" spans="2:6" ht="19.5" customHeight="1">
      <c r="B47" s="44"/>
      <c r="C47" s="133"/>
      <c r="D47" s="133"/>
      <c r="E47" s="134"/>
      <c r="F47" s="133"/>
    </row>
    <row r="48" spans="2:6" ht="19.5" customHeight="1">
      <c r="B48" s="45"/>
      <c r="C48" s="47" t="s">
        <v>249</v>
      </c>
      <c r="D48" s="48"/>
      <c r="E48" s="49"/>
      <c r="F48" s="51"/>
    </row>
    <row r="49" spans="2:6" ht="19.5" customHeight="1">
      <c r="B49" s="52" t="s">
        <v>248</v>
      </c>
      <c r="C49" s="50"/>
      <c r="D49" s="47"/>
      <c r="E49" s="49"/>
      <c r="F49" s="51"/>
    </row>
    <row r="51" spans="2:6" ht="19.5" customHeight="1">
      <c r="B51" s="41" t="s">
        <v>1013</v>
      </c>
    </row>
    <row r="52" spans="2:6" ht="19.5" customHeight="1">
      <c r="B52" s="1483" t="s">
        <v>315</v>
      </c>
      <c r="C52" s="1481" t="s">
        <v>311</v>
      </c>
      <c r="D52" s="1481" t="s">
        <v>309</v>
      </c>
      <c r="E52" s="1485" t="s">
        <v>310</v>
      </c>
      <c r="F52" s="1481" t="s">
        <v>765</v>
      </c>
    </row>
    <row r="53" spans="2:6" ht="19.5" customHeight="1">
      <c r="B53" s="1484"/>
      <c r="C53" s="1482"/>
      <c r="D53" s="1482"/>
      <c r="E53" s="1486"/>
      <c r="F53" s="1482"/>
    </row>
    <row r="54" spans="2:6" ht="19.5" customHeight="1">
      <c r="B54" s="46" t="s">
        <v>313</v>
      </c>
      <c r="C54" s="129"/>
      <c r="D54" s="129"/>
      <c r="E54" s="130"/>
      <c r="F54" s="129"/>
    </row>
    <row r="55" spans="2:6" ht="19.5" customHeight="1">
      <c r="B55" s="44"/>
      <c r="C55" s="131"/>
      <c r="D55" s="131"/>
      <c r="E55" s="132"/>
      <c r="F55" s="131"/>
    </row>
    <row r="56" spans="2:6" ht="19.5" customHeight="1">
      <c r="B56" s="44"/>
      <c r="C56" s="131"/>
      <c r="D56" s="131"/>
      <c r="E56" s="132"/>
      <c r="F56" s="131"/>
    </row>
    <row r="57" spans="2:6" ht="19.5" customHeight="1">
      <c r="B57" s="44"/>
      <c r="C57" s="131"/>
      <c r="D57" s="131"/>
      <c r="E57" s="132"/>
      <c r="F57" s="131"/>
    </row>
    <row r="58" spans="2:6" ht="19.5" customHeight="1">
      <c r="B58" s="44"/>
      <c r="C58" s="131"/>
      <c r="D58" s="131"/>
      <c r="E58" s="132"/>
      <c r="F58" s="131"/>
    </row>
    <row r="59" spans="2:6" ht="19.5" customHeight="1">
      <c r="B59" s="45"/>
      <c r="C59" s="47" t="s">
        <v>249</v>
      </c>
      <c r="D59" s="48"/>
      <c r="E59" s="49"/>
      <c r="F59" s="51"/>
    </row>
    <row r="60" spans="2:6" ht="19.5" customHeight="1">
      <c r="B60" s="46" t="s">
        <v>314</v>
      </c>
      <c r="C60" s="129"/>
      <c r="D60" s="129"/>
      <c r="E60" s="130"/>
      <c r="F60" s="129"/>
    </row>
    <row r="61" spans="2:6" ht="19.5" customHeight="1">
      <c r="B61" s="44"/>
      <c r="C61" s="131"/>
      <c r="D61" s="131"/>
      <c r="E61" s="132"/>
      <c r="F61" s="131"/>
    </row>
    <row r="62" spans="2:6" ht="19.5" customHeight="1">
      <c r="B62" s="44"/>
      <c r="C62" s="131"/>
      <c r="D62" s="131"/>
      <c r="E62" s="132"/>
      <c r="F62" s="131"/>
    </row>
    <row r="63" spans="2:6" ht="19.5" customHeight="1">
      <c r="B63" s="44"/>
      <c r="C63" s="131"/>
      <c r="D63" s="131"/>
      <c r="E63" s="132"/>
      <c r="F63" s="131"/>
    </row>
    <row r="64" spans="2:6" ht="19.5" customHeight="1">
      <c r="B64" s="44"/>
      <c r="C64" s="131"/>
      <c r="D64" s="131"/>
      <c r="E64" s="132"/>
      <c r="F64" s="131"/>
    </row>
    <row r="65" spans="2:6" ht="19.5" customHeight="1">
      <c r="B65" s="45"/>
      <c r="C65" s="47" t="s">
        <v>249</v>
      </c>
      <c r="D65" s="48"/>
      <c r="E65" s="49"/>
      <c r="F65" s="51"/>
    </row>
    <row r="66" spans="2:6" ht="19.5" customHeight="1">
      <c r="B66" s="1487" t="s">
        <v>250</v>
      </c>
      <c r="C66" s="130"/>
      <c r="D66" s="129"/>
      <c r="E66" s="130"/>
      <c r="F66" s="129"/>
    </row>
    <row r="67" spans="2:6" ht="19.5" customHeight="1">
      <c r="B67" s="1488"/>
      <c r="C67" s="132"/>
      <c r="D67" s="131"/>
      <c r="E67" s="132"/>
      <c r="F67" s="131"/>
    </row>
    <row r="68" spans="2:6" ht="19.5" customHeight="1">
      <c r="B68" s="44"/>
      <c r="C68" s="131"/>
      <c r="D68" s="131"/>
      <c r="E68" s="132"/>
      <c r="F68" s="131"/>
    </row>
    <row r="69" spans="2:6" ht="19.5" customHeight="1">
      <c r="B69" s="44"/>
      <c r="C69" s="131"/>
      <c r="D69" s="131"/>
      <c r="E69" s="132"/>
      <c r="F69" s="131"/>
    </row>
    <row r="70" spans="2:6" ht="19.5" customHeight="1">
      <c r="B70" s="44"/>
      <c r="C70" s="133"/>
      <c r="D70" s="133"/>
      <c r="E70" s="134"/>
      <c r="F70" s="133"/>
    </row>
    <row r="71" spans="2:6" ht="19.5" customHeight="1">
      <c r="B71" s="45"/>
      <c r="C71" s="47" t="s">
        <v>249</v>
      </c>
      <c r="D71" s="48"/>
      <c r="E71" s="49"/>
      <c r="F71" s="51"/>
    </row>
    <row r="72" spans="2:6" ht="19.5" customHeight="1">
      <c r="B72" s="52" t="s">
        <v>248</v>
      </c>
      <c r="C72" s="50"/>
      <c r="D72" s="47"/>
      <c r="E72" s="49"/>
      <c r="F72" s="51"/>
    </row>
    <row r="73" spans="2:6" ht="19.5" customHeight="1">
      <c r="B73" s="41" t="s">
        <v>666</v>
      </c>
    </row>
  </sheetData>
  <mergeCells count="19">
    <mergeCell ref="E52:E53"/>
    <mergeCell ref="F52:F53"/>
    <mergeCell ref="B66:B67"/>
    <mergeCell ref="D6:D7"/>
    <mergeCell ref="B29:B30"/>
    <mergeCell ref="C29:C30"/>
    <mergeCell ref="B52:B53"/>
    <mergeCell ref="C52:C53"/>
    <mergeCell ref="D52:D53"/>
    <mergeCell ref="D29:D30"/>
    <mergeCell ref="E29:E30"/>
    <mergeCell ref="B43:B44"/>
    <mergeCell ref="F29:F30"/>
    <mergeCell ref="B20:B21"/>
    <mergeCell ref="B3:F3"/>
    <mergeCell ref="F6:F7"/>
    <mergeCell ref="B6:B7"/>
    <mergeCell ref="C6:C7"/>
    <mergeCell ref="E6:E7"/>
  </mergeCells>
  <phoneticPr fontId="26"/>
  <printOptions horizontalCentered="1"/>
  <pageMargins left="0.59055118110236227" right="0.59055118110236227" top="0.59055118110236227" bottom="0.59055118110236227" header="0.51181102362204722" footer="0.31496062992125984"/>
  <pageSetup paperSize="9" orientation="portrait" r:id="rId1"/>
  <headerFooter alignWithMargins="0"/>
  <rowBreaks count="2" manualBreakCount="2">
    <brk id="27" min="1" max="7" man="1"/>
    <brk id="50" min="1"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66"/>
  <sheetViews>
    <sheetView topLeftCell="A22" zoomScaleNormal="100" workbookViewId="0">
      <selection activeCell="H35" sqref="H35"/>
    </sheetView>
  </sheetViews>
  <sheetFormatPr defaultRowHeight="13.2"/>
  <cols>
    <col min="2" max="2" width="13.44140625" style="471" customWidth="1"/>
    <col min="3" max="3" width="27.6640625" style="471" customWidth="1"/>
    <col min="4" max="4" width="13.21875" style="472" customWidth="1"/>
    <col min="5" max="5" width="10.44140625" style="471" customWidth="1"/>
    <col min="6" max="6" width="53.109375" style="471" customWidth="1"/>
  </cols>
  <sheetData>
    <row r="1" spans="2:6">
      <c r="B1" s="379" t="s">
        <v>892</v>
      </c>
    </row>
    <row r="2" spans="2:6" ht="16.2">
      <c r="B2" s="1489" t="s">
        <v>890</v>
      </c>
      <c r="C2" s="1489"/>
      <c r="D2" s="1489"/>
      <c r="E2" s="1489"/>
      <c r="F2" s="1489"/>
    </row>
    <row r="3" spans="2:6" ht="7.5" customHeight="1"/>
    <row r="4" spans="2:6">
      <c r="B4" s="1490" t="s">
        <v>769</v>
      </c>
      <c r="C4" s="1491"/>
      <c r="D4" s="473" t="s">
        <v>378</v>
      </c>
      <c r="E4" s="507" t="s">
        <v>817</v>
      </c>
      <c r="F4" s="474" t="s">
        <v>818</v>
      </c>
    </row>
    <row r="5" spans="2:6">
      <c r="B5" s="1492" t="s">
        <v>776</v>
      </c>
      <c r="C5" s="503" t="s">
        <v>846</v>
      </c>
      <c r="D5" s="477" t="s">
        <v>819</v>
      </c>
      <c r="E5" s="479">
        <v>417</v>
      </c>
      <c r="F5" s="478"/>
    </row>
    <row r="6" spans="2:6">
      <c r="B6" s="1493"/>
      <c r="C6" s="503" t="s">
        <v>847</v>
      </c>
      <c r="D6" s="477" t="s">
        <v>158</v>
      </c>
      <c r="E6" s="554"/>
      <c r="F6" s="549" t="s">
        <v>877</v>
      </c>
    </row>
    <row r="7" spans="2:6">
      <c r="B7" s="1493"/>
      <c r="C7" s="503" t="s">
        <v>820</v>
      </c>
      <c r="D7" s="477" t="s">
        <v>767</v>
      </c>
      <c r="E7" s="479">
        <v>280</v>
      </c>
      <c r="F7" s="478"/>
    </row>
    <row r="8" spans="2:6">
      <c r="B8" s="1493"/>
      <c r="C8" s="503" t="s">
        <v>821</v>
      </c>
      <c r="D8" s="477" t="s">
        <v>377</v>
      </c>
      <c r="E8" s="499"/>
      <c r="F8" s="549" t="s">
        <v>858</v>
      </c>
    </row>
    <row r="9" spans="2:6">
      <c r="B9" s="1493"/>
      <c r="C9" s="503" t="s">
        <v>850</v>
      </c>
      <c r="D9" s="477" t="s">
        <v>851</v>
      </c>
      <c r="E9" s="500">
        <v>45.47</v>
      </c>
      <c r="F9" s="549" t="s">
        <v>1044</v>
      </c>
    </row>
    <row r="10" spans="2:6">
      <c r="B10" s="1493"/>
      <c r="C10" s="503" t="s">
        <v>849</v>
      </c>
      <c r="D10" s="477" t="s">
        <v>851</v>
      </c>
      <c r="E10" s="500">
        <v>25.35</v>
      </c>
      <c r="F10" s="549" t="s">
        <v>1044</v>
      </c>
    </row>
    <row r="11" spans="2:6">
      <c r="B11" s="1494"/>
      <c r="C11" s="505" t="s">
        <v>852</v>
      </c>
      <c r="D11" s="480" t="s">
        <v>377</v>
      </c>
      <c r="E11" s="501">
        <f>ROUND(E8*(100-E9)/100*E10/100,0)</f>
        <v>0</v>
      </c>
      <c r="F11" s="481" t="s">
        <v>853</v>
      </c>
    </row>
    <row r="12" spans="2:6">
      <c r="B12" s="1503" t="s">
        <v>822</v>
      </c>
      <c r="C12" s="482" t="s">
        <v>860</v>
      </c>
      <c r="D12" s="475" t="s">
        <v>824</v>
      </c>
      <c r="E12" s="483"/>
      <c r="F12" s="476" t="s">
        <v>825</v>
      </c>
    </row>
    <row r="13" spans="2:6">
      <c r="B13" s="1503"/>
      <c r="C13" s="509" t="s">
        <v>826</v>
      </c>
      <c r="D13" s="510" t="s">
        <v>824</v>
      </c>
      <c r="E13" s="513"/>
      <c r="F13" s="512" t="s">
        <v>859</v>
      </c>
    </row>
    <row r="14" spans="2:6">
      <c r="B14" s="1503"/>
      <c r="C14" s="484" t="s">
        <v>823</v>
      </c>
      <c r="D14" s="477" t="s">
        <v>824</v>
      </c>
      <c r="E14" s="485"/>
      <c r="F14" s="478" t="s">
        <v>825</v>
      </c>
    </row>
    <row r="15" spans="2:6">
      <c r="B15" s="1503"/>
      <c r="C15" s="484" t="s">
        <v>827</v>
      </c>
      <c r="D15" s="477" t="s">
        <v>824</v>
      </c>
      <c r="E15" s="485"/>
      <c r="F15" s="478" t="s">
        <v>825</v>
      </c>
    </row>
    <row r="16" spans="2:6">
      <c r="B16" s="1503"/>
      <c r="C16" s="486" t="s">
        <v>828</v>
      </c>
      <c r="D16" s="480" t="s">
        <v>377</v>
      </c>
      <c r="E16" s="487"/>
      <c r="F16" s="481" t="s">
        <v>825</v>
      </c>
    </row>
    <row r="17" spans="2:6">
      <c r="B17" s="1503" t="s">
        <v>829</v>
      </c>
      <c r="C17" s="482" t="s">
        <v>830</v>
      </c>
      <c r="D17" s="475" t="s">
        <v>831</v>
      </c>
      <c r="E17" s="483"/>
      <c r="F17" s="476" t="s">
        <v>832</v>
      </c>
    </row>
    <row r="18" spans="2:6">
      <c r="B18" s="1503"/>
      <c r="C18" s="486" t="s">
        <v>833</v>
      </c>
      <c r="D18" s="480" t="s">
        <v>831</v>
      </c>
      <c r="E18" s="487"/>
      <c r="F18" s="481" t="s">
        <v>832</v>
      </c>
    </row>
    <row r="19" spans="2:6">
      <c r="B19" s="1503" t="s">
        <v>834</v>
      </c>
      <c r="C19" s="482" t="s">
        <v>861</v>
      </c>
      <c r="D19" s="475" t="s">
        <v>835</v>
      </c>
      <c r="E19" s="483"/>
      <c r="F19" s="476" t="s">
        <v>832</v>
      </c>
    </row>
    <row r="20" spans="2:6">
      <c r="B20" s="1503"/>
      <c r="C20" s="486" t="s">
        <v>582</v>
      </c>
      <c r="D20" s="480" t="s">
        <v>835</v>
      </c>
      <c r="E20" s="487"/>
      <c r="F20" s="481" t="s">
        <v>832</v>
      </c>
    </row>
    <row r="21" spans="2:6">
      <c r="B21" s="507" t="s">
        <v>836</v>
      </c>
      <c r="C21" s="507" t="s">
        <v>582</v>
      </c>
      <c r="D21" s="488" t="s">
        <v>831</v>
      </c>
      <c r="E21" s="489"/>
      <c r="F21" s="490" t="s">
        <v>832</v>
      </c>
    </row>
    <row r="22" spans="2:6" ht="15.6">
      <c r="B22" s="1503" t="s">
        <v>837</v>
      </c>
      <c r="C22" s="482" t="s">
        <v>860</v>
      </c>
      <c r="D22" s="475" t="s">
        <v>838</v>
      </c>
      <c r="E22" s="491">
        <v>3.24</v>
      </c>
      <c r="F22" s="476" t="s">
        <v>839</v>
      </c>
    </row>
    <row r="23" spans="2:6" ht="15.6">
      <c r="B23" s="1503"/>
      <c r="C23" s="509" t="s">
        <v>826</v>
      </c>
      <c r="D23" s="477" t="s">
        <v>838</v>
      </c>
      <c r="E23" s="511">
        <v>2.71</v>
      </c>
      <c r="F23" s="478" t="s">
        <v>839</v>
      </c>
    </row>
    <row r="24" spans="2:6" ht="15.6">
      <c r="B24" s="1503"/>
      <c r="C24" s="484" t="s">
        <v>823</v>
      </c>
      <c r="D24" s="477" t="s">
        <v>838</v>
      </c>
      <c r="E24" s="492">
        <v>2.4900000000000002</v>
      </c>
      <c r="F24" s="478" t="s">
        <v>839</v>
      </c>
    </row>
    <row r="25" spans="2:6" ht="15.6">
      <c r="B25" s="1503"/>
      <c r="C25" s="484" t="s">
        <v>827</v>
      </c>
      <c r="D25" s="477" t="s">
        <v>838</v>
      </c>
      <c r="E25" s="492">
        <v>2.58</v>
      </c>
      <c r="F25" s="478" t="s">
        <v>839</v>
      </c>
    </row>
    <row r="26" spans="2:6" ht="15.6">
      <c r="B26" s="1503"/>
      <c r="C26" s="484" t="s">
        <v>828</v>
      </c>
      <c r="D26" s="477" t="s">
        <v>840</v>
      </c>
      <c r="E26" s="492">
        <v>3</v>
      </c>
      <c r="F26" s="478" t="s">
        <v>839</v>
      </c>
    </row>
    <row r="27" spans="2:6" ht="15.6">
      <c r="B27" s="1503"/>
      <c r="C27" s="484" t="s">
        <v>829</v>
      </c>
      <c r="D27" s="477" t="s">
        <v>841</v>
      </c>
      <c r="E27" s="493">
        <v>5.5500000000000005E-4</v>
      </c>
      <c r="F27" s="478" t="s">
        <v>839</v>
      </c>
    </row>
    <row r="28" spans="2:6" ht="15.6">
      <c r="B28" s="1503"/>
      <c r="C28" s="496" t="s">
        <v>848</v>
      </c>
      <c r="D28" s="497" t="s">
        <v>854</v>
      </c>
      <c r="E28" s="498">
        <v>2.73</v>
      </c>
      <c r="F28" s="478" t="s">
        <v>839</v>
      </c>
    </row>
    <row r="29" spans="2:6" ht="15.6">
      <c r="B29" s="1503"/>
      <c r="C29" s="486" t="s">
        <v>834</v>
      </c>
      <c r="D29" s="480" t="s">
        <v>842</v>
      </c>
      <c r="E29" s="494">
        <v>5.7000000000000002E-2</v>
      </c>
      <c r="F29" s="481" t="s">
        <v>839</v>
      </c>
    </row>
    <row r="31" spans="2:6">
      <c r="B31" s="471" t="s">
        <v>872</v>
      </c>
    </row>
    <row r="32" spans="2:6" ht="16.5" customHeight="1">
      <c r="B32" s="1495" t="s">
        <v>879</v>
      </c>
      <c r="C32" s="502" t="s">
        <v>860</v>
      </c>
      <c r="D32" s="475" t="s">
        <v>843</v>
      </c>
      <c r="E32" s="476">
        <f t="shared" ref="E32:E37" si="0">ROUND(E12*E22,2)</f>
        <v>0</v>
      </c>
      <c r="F32" s="476" t="s">
        <v>844</v>
      </c>
    </row>
    <row r="33" spans="2:6" ht="16.5" customHeight="1">
      <c r="B33" s="1496"/>
      <c r="C33" s="550" t="s">
        <v>826</v>
      </c>
      <c r="D33" s="477" t="s">
        <v>843</v>
      </c>
      <c r="E33" s="478">
        <f t="shared" si="0"/>
        <v>0</v>
      </c>
      <c r="F33" s="478" t="s">
        <v>844</v>
      </c>
    </row>
    <row r="34" spans="2:6" ht="16.5" customHeight="1">
      <c r="B34" s="1496"/>
      <c r="C34" s="504" t="s">
        <v>823</v>
      </c>
      <c r="D34" s="477" t="s">
        <v>843</v>
      </c>
      <c r="E34" s="478">
        <f t="shared" si="0"/>
        <v>0</v>
      </c>
      <c r="F34" s="478" t="s">
        <v>844</v>
      </c>
    </row>
    <row r="35" spans="2:6" ht="16.5" customHeight="1">
      <c r="B35" s="1496"/>
      <c r="C35" s="504" t="s">
        <v>827</v>
      </c>
      <c r="D35" s="477" t="s">
        <v>843</v>
      </c>
      <c r="E35" s="478">
        <f t="shared" si="0"/>
        <v>0</v>
      </c>
      <c r="F35" s="478" t="s">
        <v>844</v>
      </c>
    </row>
    <row r="36" spans="2:6" ht="16.5" customHeight="1">
      <c r="B36" s="1496"/>
      <c r="C36" s="504" t="s">
        <v>828</v>
      </c>
      <c r="D36" s="477" t="s">
        <v>843</v>
      </c>
      <c r="E36" s="478">
        <f t="shared" si="0"/>
        <v>0</v>
      </c>
      <c r="F36" s="478" t="s">
        <v>844</v>
      </c>
    </row>
    <row r="37" spans="2:6" ht="16.5" customHeight="1">
      <c r="B37" s="1496"/>
      <c r="C37" s="506" t="s">
        <v>829</v>
      </c>
      <c r="D37" s="480" t="s">
        <v>843</v>
      </c>
      <c r="E37" s="481">
        <f t="shared" si="0"/>
        <v>0</v>
      </c>
      <c r="F37" s="481" t="s">
        <v>844</v>
      </c>
    </row>
    <row r="38" spans="2:6" ht="16.5" customHeight="1">
      <c r="B38" s="1498"/>
      <c r="C38" s="495" t="s">
        <v>768</v>
      </c>
      <c r="D38" s="475" t="s">
        <v>843</v>
      </c>
      <c r="E38" s="476">
        <f>SUM(E32:E37)</f>
        <v>0</v>
      </c>
      <c r="F38" s="476" t="s">
        <v>844</v>
      </c>
    </row>
    <row r="39" spans="2:6" ht="16.5" customHeight="1">
      <c r="B39" s="1499" t="s">
        <v>880</v>
      </c>
      <c r="C39" s="1500"/>
      <c r="D39" s="488" t="s">
        <v>843</v>
      </c>
      <c r="E39" s="490">
        <f>ROUND(E11*E28,2)</f>
        <v>0</v>
      </c>
      <c r="F39" s="490" t="s">
        <v>844</v>
      </c>
    </row>
    <row r="40" spans="2:6" ht="16.5" customHeight="1">
      <c r="B40" s="1495" t="s">
        <v>883</v>
      </c>
      <c r="C40" s="482" t="s">
        <v>845</v>
      </c>
      <c r="D40" s="475" t="s">
        <v>843</v>
      </c>
      <c r="E40" s="476">
        <f>ROUND(E18*E27,2)</f>
        <v>0</v>
      </c>
      <c r="F40" s="476" t="s">
        <v>844</v>
      </c>
    </row>
    <row r="41" spans="2:6" ht="16.5" customHeight="1">
      <c r="B41" s="1496"/>
      <c r="C41" s="509" t="s">
        <v>873</v>
      </c>
      <c r="D41" s="477" t="s">
        <v>843</v>
      </c>
      <c r="E41" s="512">
        <f>ROUND(SUM(E19:E20)*E29,2)</f>
        <v>0</v>
      </c>
      <c r="F41" s="512" t="s">
        <v>881</v>
      </c>
    </row>
    <row r="42" spans="2:6" ht="16.5" customHeight="1">
      <c r="B42" s="1496"/>
      <c r="C42" s="484" t="s">
        <v>874</v>
      </c>
      <c r="D42" s="480" t="s">
        <v>843</v>
      </c>
      <c r="E42" s="478">
        <f>ROUND(E21*E27,2)</f>
        <v>0</v>
      </c>
      <c r="F42" s="478" t="s">
        <v>881</v>
      </c>
    </row>
    <row r="43" spans="2:6" ht="16.5" customHeight="1" thickBot="1">
      <c r="B43" s="1497"/>
      <c r="C43" s="551" t="s">
        <v>768</v>
      </c>
      <c r="D43" s="552" t="s">
        <v>843</v>
      </c>
      <c r="E43" s="553">
        <f>SUM(E40:E42)</f>
        <v>0</v>
      </c>
      <c r="F43" s="553" t="s">
        <v>844</v>
      </c>
    </row>
    <row r="44" spans="2:6" ht="16.5" customHeight="1" thickTop="1">
      <c r="B44" s="1504" t="s">
        <v>884</v>
      </c>
      <c r="C44" s="509" t="s">
        <v>886</v>
      </c>
      <c r="D44" s="510" t="s">
        <v>843</v>
      </c>
      <c r="E44" s="512">
        <f>E38+E39-E43</f>
        <v>0</v>
      </c>
      <c r="F44" s="512" t="s">
        <v>844</v>
      </c>
    </row>
    <row r="45" spans="2:6" ht="16.5" customHeight="1">
      <c r="B45" s="1505"/>
      <c r="C45" s="484" t="s">
        <v>875</v>
      </c>
      <c r="D45" s="477" t="s">
        <v>882</v>
      </c>
      <c r="E45" s="478">
        <f>IF(E8="",0,ROUND(E44/E8*1000,0))</f>
        <v>0</v>
      </c>
      <c r="F45" s="478" t="s">
        <v>844</v>
      </c>
    </row>
    <row r="46" spans="2:6" ht="16.5" customHeight="1">
      <c r="B46" s="1505"/>
      <c r="C46" s="484" t="s">
        <v>887</v>
      </c>
      <c r="D46" s="477" t="s">
        <v>882</v>
      </c>
      <c r="E46" s="478">
        <f>IF(E6="",0,IF(OR(E6="ストーカ式焼却",E6="流動床式焼却"),ROUND(-240*LOG(E5)+485,0),ROUND(-240*LOG(E5)+550,0)))</f>
        <v>0</v>
      </c>
      <c r="F46" s="478" t="s">
        <v>844</v>
      </c>
    </row>
    <row r="47" spans="2:6" ht="16.5" customHeight="1">
      <c r="B47" s="1505"/>
      <c r="C47" s="486" t="s">
        <v>876</v>
      </c>
      <c r="D47" s="480" t="s">
        <v>158</v>
      </c>
      <c r="E47" s="480" t="str">
        <f>IF(E46=0,"判定不要",IF(E45&gt;E46,"不適合","適合"))</f>
        <v>判定不要</v>
      </c>
      <c r="F47" s="481" t="s">
        <v>844</v>
      </c>
    </row>
    <row r="48" spans="2:6" ht="16.5" customHeight="1">
      <c r="B48" s="1505" t="s">
        <v>885</v>
      </c>
      <c r="C48" s="482" t="s">
        <v>888</v>
      </c>
      <c r="D48" s="475" t="s">
        <v>843</v>
      </c>
      <c r="E48" s="476">
        <f>E38-E43</f>
        <v>0</v>
      </c>
      <c r="F48" s="476" t="s">
        <v>844</v>
      </c>
    </row>
    <row r="49" spans="2:6" ht="16.5" customHeight="1">
      <c r="B49" s="1505"/>
      <c r="C49" s="484" t="s">
        <v>875</v>
      </c>
      <c r="D49" s="477" t="s">
        <v>882</v>
      </c>
      <c r="E49" s="478">
        <f>IF(E8="",0,ROUND(E48/E8*1000,0))</f>
        <v>0</v>
      </c>
      <c r="F49" s="478" t="s">
        <v>844</v>
      </c>
    </row>
    <row r="50" spans="2:6" ht="16.5" customHeight="1">
      <c r="B50" s="1505"/>
      <c r="C50" s="484" t="s">
        <v>878</v>
      </c>
      <c r="D50" s="477" t="s">
        <v>882</v>
      </c>
      <c r="E50" s="555">
        <f>IF(E6="",0,IF(OR(E6="ストーカ式焼却",E6="流動床式焼却"),ROUND(-240*LOG(E5)+820,0),IF(E6="シャフト式ガス化",ROUND(-240*LOG(E5)+920,0),ROUND(-240*LOG(E5)+880,0))))</f>
        <v>0</v>
      </c>
      <c r="F50" s="478" t="s">
        <v>844</v>
      </c>
    </row>
    <row r="51" spans="2:6" ht="16.5" customHeight="1">
      <c r="B51" s="1505"/>
      <c r="C51" s="486" t="s">
        <v>876</v>
      </c>
      <c r="D51" s="480" t="s">
        <v>158</v>
      </c>
      <c r="E51" s="480" t="str">
        <f>IF(E50=0,"判定不要",IF(E49&gt;E50,"不適合","適合"))</f>
        <v>判定不要</v>
      </c>
      <c r="F51" s="481" t="s">
        <v>844</v>
      </c>
    </row>
    <row r="53" spans="2:6">
      <c r="B53" s="471" t="s">
        <v>889</v>
      </c>
    </row>
    <row r="54" spans="2:6" ht="16.5" customHeight="1">
      <c r="B54" s="1490" t="s">
        <v>879</v>
      </c>
      <c r="C54" s="1491"/>
      <c r="D54" s="475" t="s">
        <v>843</v>
      </c>
      <c r="E54" s="476">
        <f>E38</f>
        <v>0</v>
      </c>
      <c r="F54" s="476" t="s">
        <v>844</v>
      </c>
    </row>
    <row r="55" spans="2:6" ht="16.5" customHeight="1">
      <c r="B55" s="1499" t="s">
        <v>880</v>
      </c>
      <c r="C55" s="1500"/>
      <c r="D55" s="488" t="s">
        <v>843</v>
      </c>
      <c r="E55" s="490">
        <f>E39</f>
        <v>0</v>
      </c>
      <c r="F55" s="490" t="s">
        <v>844</v>
      </c>
    </row>
    <row r="56" spans="2:6" ht="16.5" customHeight="1">
      <c r="B56" s="1495" t="s">
        <v>883</v>
      </c>
      <c r="C56" s="482" t="s">
        <v>845</v>
      </c>
      <c r="D56" s="475" t="s">
        <v>843</v>
      </c>
      <c r="E56" s="476">
        <f>ROUND(E18*E27,2)</f>
        <v>0</v>
      </c>
      <c r="F56" s="476" t="s">
        <v>844</v>
      </c>
    </row>
    <row r="57" spans="2:6" ht="16.5" customHeight="1">
      <c r="B57" s="1496"/>
      <c r="C57" s="509" t="s">
        <v>873</v>
      </c>
      <c r="D57" s="477" t="s">
        <v>843</v>
      </c>
      <c r="E57" s="512">
        <f>ROUND(E19*E29,2)</f>
        <v>0</v>
      </c>
      <c r="F57" s="512" t="s">
        <v>853</v>
      </c>
    </row>
    <row r="58" spans="2:6" ht="16.5" customHeight="1" thickBot="1">
      <c r="B58" s="1497"/>
      <c r="C58" s="551" t="s">
        <v>768</v>
      </c>
      <c r="D58" s="552" t="s">
        <v>843</v>
      </c>
      <c r="E58" s="553">
        <f>SUM(E56:E57)</f>
        <v>0</v>
      </c>
      <c r="F58" s="553" t="s">
        <v>844</v>
      </c>
    </row>
    <row r="59" spans="2:6" ht="30" customHeight="1" thickTop="1">
      <c r="B59" s="1504" t="s">
        <v>884</v>
      </c>
      <c r="C59" s="509" t="s">
        <v>886</v>
      </c>
      <c r="D59" s="510" t="s">
        <v>843</v>
      </c>
      <c r="E59" s="512">
        <f>E54+E55-E58</f>
        <v>0</v>
      </c>
      <c r="F59" s="512" t="s">
        <v>844</v>
      </c>
    </row>
    <row r="60" spans="2:6" ht="30" customHeight="1">
      <c r="B60" s="1505"/>
      <c r="C60" s="484" t="s">
        <v>875</v>
      </c>
      <c r="D60" s="477" t="s">
        <v>882</v>
      </c>
      <c r="E60" s="478">
        <f>IF(E8="",0,ROUND(E59/E8*1000,0))</f>
        <v>0</v>
      </c>
      <c r="F60" s="478" t="s">
        <v>844</v>
      </c>
    </row>
    <row r="61" spans="2:6" ht="30" customHeight="1">
      <c r="B61" s="1505" t="s">
        <v>885</v>
      </c>
      <c r="C61" s="482" t="s">
        <v>888</v>
      </c>
      <c r="D61" s="475" t="s">
        <v>843</v>
      </c>
      <c r="E61" s="476">
        <f>E54-E58</f>
        <v>0</v>
      </c>
      <c r="F61" s="476" t="s">
        <v>844</v>
      </c>
    </row>
    <row r="62" spans="2:6" ht="30" customHeight="1">
      <c r="B62" s="1505"/>
      <c r="C62" s="486" t="s">
        <v>875</v>
      </c>
      <c r="D62" s="480" t="s">
        <v>882</v>
      </c>
      <c r="E62" s="481">
        <f>IF(E8="",0,ROUND(E61/E8*1000,0))</f>
        <v>0</v>
      </c>
      <c r="F62" s="481" t="s">
        <v>844</v>
      </c>
    </row>
    <row r="64" spans="2:6" ht="13.8" thickBot="1">
      <c r="B64" s="471" t="s">
        <v>891</v>
      </c>
    </row>
    <row r="65" spans="6:6">
      <c r="F65" s="1501" t="s">
        <v>305</v>
      </c>
    </row>
    <row r="66" spans="6:6" ht="13.8" thickBot="1">
      <c r="F66" s="1502"/>
    </row>
  </sheetData>
  <mergeCells count="18">
    <mergeCell ref="F65:F66"/>
    <mergeCell ref="B12:B16"/>
    <mergeCell ref="B17:B18"/>
    <mergeCell ref="B22:B29"/>
    <mergeCell ref="B55:C55"/>
    <mergeCell ref="B56:B58"/>
    <mergeCell ref="B59:B60"/>
    <mergeCell ref="B61:B62"/>
    <mergeCell ref="B54:C54"/>
    <mergeCell ref="B44:B47"/>
    <mergeCell ref="B48:B51"/>
    <mergeCell ref="B19:B20"/>
    <mergeCell ref="B2:F2"/>
    <mergeCell ref="B4:C4"/>
    <mergeCell ref="B5:B11"/>
    <mergeCell ref="B40:B43"/>
    <mergeCell ref="B32:B38"/>
    <mergeCell ref="B39:C39"/>
  </mergeCells>
  <phoneticPr fontId="26"/>
  <dataValidations count="1">
    <dataValidation type="list" allowBlank="1" showInputMessage="1" showErrorMessage="1" sqref="E6">
      <formula1>"ストーカ式焼却,流動床式焼却,シャフト式ガス化,流動床式ガス化,キルン式ガス化"</formula1>
    </dataValidation>
  </dataValidations>
  <pageMargins left="0.7" right="0.7" top="0.75" bottom="0.75" header="0.3" footer="0.3"/>
  <pageSetup paperSize="9" scale="7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55"/>
  <sheetViews>
    <sheetView zoomScaleNormal="100" workbookViewId="0">
      <selection activeCell="K41" sqref="K41"/>
    </sheetView>
  </sheetViews>
  <sheetFormatPr defaultRowHeight="13.2"/>
  <cols>
    <col min="1" max="1" width="9" style="75"/>
    <col min="2" max="2" width="3.33203125" style="75" customWidth="1"/>
    <col min="3" max="3" width="13.77734375" style="75" customWidth="1"/>
    <col min="4" max="6" width="10" style="75" customWidth="1"/>
    <col min="7" max="7" width="4.33203125" style="75" customWidth="1"/>
    <col min="8" max="8" width="3.33203125" style="75" bestFit="1" customWidth="1"/>
    <col min="9" max="9" width="1.88671875" style="75" customWidth="1"/>
    <col min="10" max="10" width="22.44140625" style="75" customWidth="1"/>
    <col min="11" max="13" width="10" style="75" customWidth="1"/>
    <col min="14" max="15" width="6.21875" customWidth="1"/>
    <col min="16" max="16" width="4.33203125" style="75" customWidth="1"/>
    <col min="17" max="17" width="5.6640625" style="75" customWidth="1"/>
    <col min="18" max="18" width="1.88671875" style="75" customWidth="1"/>
    <col min="19" max="19" width="18.77734375" style="75" customWidth="1"/>
    <col min="20" max="22" width="10" style="75" customWidth="1"/>
    <col min="23" max="24" width="6.21875" customWidth="1"/>
  </cols>
  <sheetData>
    <row r="2" spans="2:24" ht="14.4">
      <c r="B2" s="395" t="s">
        <v>806</v>
      </c>
      <c r="C2" s="395"/>
      <c r="D2" s="395"/>
      <c r="E2" s="395"/>
      <c r="F2" s="395"/>
      <c r="G2" s="395"/>
      <c r="H2" s="395"/>
      <c r="I2" s="395"/>
      <c r="J2" s="395"/>
      <c r="K2" s="395"/>
      <c r="L2" s="395"/>
      <c r="M2" s="395"/>
      <c r="P2" s="384"/>
      <c r="Q2"/>
      <c r="R2"/>
      <c r="S2"/>
      <c r="T2"/>
      <c r="U2"/>
      <c r="V2"/>
    </row>
    <row r="3" spans="2:24" ht="21">
      <c r="B3" s="1510" t="s">
        <v>862</v>
      </c>
      <c r="C3" s="1510"/>
      <c r="D3" s="1510"/>
      <c r="E3" s="1510"/>
      <c r="F3" s="1510"/>
      <c r="G3" s="1510"/>
      <c r="H3" s="1510"/>
      <c r="I3" s="1510"/>
      <c r="J3" s="1510"/>
      <c r="K3" s="1510"/>
      <c r="L3" s="1510"/>
      <c r="M3" s="1510"/>
      <c r="N3" s="1510"/>
      <c r="O3" s="1510"/>
      <c r="P3" s="1510"/>
      <c r="Q3" s="1510"/>
      <c r="R3" s="1510"/>
      <c r="S3" s="1510"/>
      <c r="T3" s="1510"/>
      <c r="U3" s="1510"/>
      <c r="V3" s="1510"/>
      <c r="W3" s="1510"/>
      <c r="X3" s="1510"/>
    </row>
    <row r="4" spans="2:24" ht="21">
      <c r="C4" s="107"/>
      <c r="D4" s="107"/>
      <c r="E4" s="107"/>
      <c r="F4" s="107"/>
      <c r="G4" s="107"/>
      <c r="H4" s="107"/>
      <c r="I4" s="107"/>
      <c r="J4" s="107"/>
      <c r="K4" s="107"/>
      <c r="L4" s="107"/>
      <c r="M4" s="107"/>
      <c r="P4" s="107"/>
      <c r="Q4" s="107"/>
      <c r="R4" s="107"/>
      <c r="S4" s="107"/>
      <c r="T4" s="107"/>
      <c r="U4" s="107"/>
      <c r="V4" s="107"/>
    </row>
    <row r="5" spans="2:24">
      <c r="D5" s="76"/>
      <c r="E5" s="76"/>
      <c r="F5" s="86" t="s">
        <v>2</v>
      </c>
      <c r="M5" s="86" t="s">
        <v>2</v>
      </c>
      <c r="T5" s="86" t="s">
        <v>2</v>
      </c>
    </row>
    <row r="6" spans="2:24" ht="15" customHeight="1">
      <c r="B6" s="1520" t="s">
        <v>868</v>
      </c>
      <c r="C6" s="1521"/>
      <c r="D6" s="1521"/>
      <c r="E6" s="1521"/>
      <c r="F6" s="1522"/>
      <c r="G6" s="79"/>
      <c r="H6" s="1520" t="s">
        <v>869</v>
      </c>
      <c r="I6" s="1521"/>
      <c r="J6" s="1521"/>
      <c r="K6" s="1521"/>
      <c r="L6" s="1521"/>
      <c r="M6" s="1522"/>
      <c r="Q6" s="1511" t="s">
        <v>1012</v>
      </c>
      <c r="R6" s="1512"/>
      <c r="S6" s="1512"/>
      <c r="T6" s="1513"/>
    </row>
    <row r="7" spans="2:24" ht="15" customHeight="1">
      <c r="B7" s="1523" t="s">
        <v>769</v>
      </c>
      <c r="C7" s="1524"/>
      <c r="D7" s="385" t="s">
        <v>374</v>
      </c>
      <c r="E7" s="385" t="s">
        <v>375</v>
      </c>
      <c r="F7" s="377" t="s">
        <v>376</v>
      </c>
      <c r="G7" s="80"/>
      <c r="H7" s="1523" t="s">
        <v>769</v>
      </c>
      <c r="I7" s="1547"/>
      <c r="J7" s="1524"/>
      <c r="K7" s="516" t="s">
        <v>374</v>
      </c>
      <c r="L7" s="517" t="s">
        <v>375</v>
      </c>
      <c r="M7" s="518" t="s">
        <v>376</v>
      </c>
      <c r="Q7" s="1514"/>
      <c r="R7" s="1515"/>
      <c r="S7" s="1515"/>
      <c r="T7" s="1516"/>
    </row>
    <row r="8" spans="2:24" ht="15" customHeight="1">
      <c r="B8" s="1506" t="s">
        <v>776</v>
      </c>
      <c r="C8" s="1507"/>
      <c r="D8" s="389"/>
      <c r="E8" s="389"/>
      <c r="F8" s="389"/>
      <c r="G8" s="77"/>
      <c r="H8" s="1536" t="s">
        <v>385</v>
      </c>
      <c r="I8" s="1517" t="s">
        <v>775</v>
      </c>
      <c r="J8" s="1518"/>
      <c r="K8" s="519">
        <f>SUM(K9:K21)</f>
        <v>96210</v>
      </c>
      <c r="L8" s="520">
        <f>SUM(L9:L21)</f>
        <v>96210</v>
      </c>
      <c r="M8" s="521">
        <f>SUM(M9:M21)</f>
        <v>96210</v>
      </c>
      <c r="Q8" s="1552" t="s">
        <v>1014</v>
      </c>
      <c r="R8" s="1506" t="s">
        <v>775</v>
      </c>
      <c r="S8" s="1519"/>
      <c r="T8" s="392">
        <f>SUM(T9:T10)</f>
        <v>7538</v>
      </c>
    </row>
    <row r="9" spans="2:24" ht="15" customHeight="1">
      <c r="B9" s="1508"/>
      <c r="C9" s="390" t="s">
        <v>775</v>
      </c>
      <c r="D9" s="404">
        <f>K8</f>
        <v>96210</v>
      </c>
      <c r="E9" s="404">
        <f>L8</f>
        <v>96210</v>
      </c>
      <c r="F9" s="404">
        <f>M8</f>
        <v>96210</v>
      </c>
      <c r="G9" s="77"/>
      <c r="H9" s="1537"/>
      <c r="I9" s="401"/>
      <c r="J9" s="386" t="s">
        <v>782</v>
      </c>
      <c r="K9" s="522">
        <v>47871</v>
      </c>
      <c r="L9" s="523">
        <f t="shared" ref="L9:M11" si="0">$K9</f>
        <v>47871</v>
      </c>
      <c r="M9" s="524">
        <f t="shared" si="0"/>
        <v>47871</v>
      </c>
      <c r="Q9" s="1537"/>
      <c r="R9" s="401"/>
      <c r="S9" s="403" t="s">
        <v>781</v>
      </c>
      <c r="T9" s="396">
        <v>4573</v>
      </c>
      <c r="V9" s="86" t="s">
        <v>387</v>
      </c>
      <c r="W9" s="1529" t="s">
        <v>865</v>
      </c>
      <c r="X9" s="1527" t="s">
        <v>866</v>
      </c>
    </row>
    <row r="10" spans="2:24" ht="15" customHeight="1">
      <c r="B10" s="1509"/>
      <c r="C10" s="387" t="s">
        <v>777</v>
      </c>
      <c r="D10" s="407"/>
      <c r="E10" s="407"/>
      <c r="F10" s="407"/>
      <c r="G10" s="77"/>
      <c r="H10" s="1537"/>
      <c r="I10" s="401"/>
      <c r="J10" s="1134" t="s">
        <v>783</v>
      </c>
      <c r="K10" s="522">
        <v>36584</v>
      </c>
      <c r="L10" s="523">
        <f t="shared" si="0"/>
        <v>36584</v>
      </c>
      <c r="M10" s="524">
        <f t="shared" si="0"/>
        <v>36584</v>
      </c>
      <c r="Q10" s="1538"/>
      <c r="R10" s="401"/>
      <c r="S10" s="403" t="s">
        <v>785</v>
      </c>
      <c r="T10" s="396">
        <v>2965</v>
      </c>
      <c r="U10" s="273" t="s">
        <v>481</v>
      </c>
      <c r="V10" s="539" t="s">
        <v>792</v>
      </c>
      <c r="W10" s="1528"/>
      <c r="X10" s="1528"/>
    </row>
    <row r="11" spans="2:24" ht="15" customHeight="1">
      <c r="B11" s="1509"/>
      <c r="C11" s="387" t="s">
        <v>778</v>
      </c>
      <c r="D11" s="394">
        <f>ROUND(D10/D9,4)</f>
        <v>0</v>
      </c>
      <c r="E11" s="394">
        <f>ROUND(E10/E9,4)</f>
        <v>0</v>
      </c>
      <c r="F11" s="394">
        <f>ROUND(F10/F9,4)</f>
        <v>0</v>
      </c>
      <c r="G11" s="77"/>
      <c r="H11" s="1537"/>
      <c r="I11" s="401"/>
      <c r="J11" s="1135" t="s">
        <v>1015</v>
      </c>
      <c r="K11" s="1548">
        <v>3323</v>
      </c>
      <c r="L11" s="1550">
        <f t="shared" si="0"/>
        <v>3323</v>
      </c>
      <c r="M11" s="1525">
        <f t="shared" si="0"/>
        <v>3323</v>
      </c>
      <c r="Q11" s="1536" t="s">
        <v>787</v>
      </c>
      <c r="R11" s="1539" t="s">
        <v>788</v>
      </c>
      <c r="S11" s="1540"/>
      <c r="T11" s="409">
        <f>SUM(T12:T31)</f>
        <v>0</v>
      </c>
      <c r="U11" s="415" t="s">
        <v>339</v>
      </c>
      <c r="V11" s="540" t="s">
        <v>339</v>
      </c>
      <c r="W11" s="546"/>
      <c r="X11" s="546"/>
    </row>
    <row r="12" spans="2:24" ht="15" customHeight="1">
      <c r="B12" s="1509"/>
      <c r="C12" s="387" t="s">
        <v>779</v>
      </c>
      <c r="D12" s="407"/>
      <c r="E12" s="407"/>
      <c r="F12" s="407"/>
      <c r="G12" s="77"/>
      <c r="H12" s="1537"/>
      <c r="I12" s="1136"/>
      <c r="J12" s="1137" t="s">
        <v>1016</v>
      </c>
      <c r="K12" s="1549"/>
      <c r="L12" s="1551"/>
      <c r="M12" s="1526"/>
      <c r="O12" s="535"/>
      <c r="P12" s="514"/>
      <c r="Q12" s="1537"/>
      <c r="R12" s="416"/>
      <c r="S12" s="417"/>
      <c r="T12" s="399"/>
      <c r="U12" s="274"/>
      <c r="V12" s="541"/>
      <c r="W12" s="547"/>
      <c r="X12" s="547"/>
    </row>
    <row r="13" spans="2:24" ht="15" customHeight="1">
      <c r="B13" s="1509"/>
      <c r="C13" s="391" t="s">
        <v>780</v>
      </c>
      <c r="D13" s="393">
        <f>ROUND(D12/D9,4)</f>
        <v>0</v>
      </c>
      <c r="E13" s="393">
        <f>ROUND(E12/E9,4)</f>
        <v>0</v>
      </c>
      <c r="F13" s="393">
        <f>ROUND(F12/F9,4)</f>
        <v>0</v>
      </c>
      <c r="G13" s="77"/>
      <c r="H13" s="1537"/>
      <c r="I13" s="401"/>
      <c r="J13" s="1138" t="s">
        <v>1015</v>
      </c>
      <c r="K13" s="1534"/>
      <c r="L13" s="1532"/>
      <c r="M13" s="1530"/>
      <c r="O13" s="535"/>
      <c r="P13" s="514"/>
      <c r="Q13" s="1537"/>
      <c r="R13" s="416"/>
      <c r="S13" s="417"/>
      <c r="T13" s="399"/>
      <c r="U13" s="274"/>
      <c r="V13" s="541"/>
      <c r="W13" s="547"/>
      <c r="X13" s="547"/>
    </row>
    <row r="14" spans="2:24" ht="15" customHeight="1">
      <c r="B14" s="1542" t="s">
        <v>1020</v>
      </c>
      <c r="C14" s="1543"/>
      <c r="D14" s="406"/>
      <c r="E14" s="389"/>
      <c r="F14" s="389"/>
      <c r="G14" s="77"/>
      <c r="H14" s="1537"/>
      <c r="I14" s="1136"/>
      <c r="J14" s="1137" t="s">
        <v>1017</v>
      </c>
      <c r="K14" s="1535"/>
      <c r="L14" s="1533"/>
      <c r="M14" s="1531"/>
      <c r="O14" s="535"/>
      <c r="P14" s="514"/>
      <c r="Q14" s="1537"/>
      <c r="R14" s="416"/>
      <c r="S14" s="417"/>
      <c r="T14" s="399"/>
      <c r="U14" s="274"/>
      <c r="V14" s="541"/>
      <c r="W14" s="547"/>
      <c r="X14" s="547"/>
    </row>
    <row r="15" spans="2:24" ht="15" customHeight="1">
      <c r="B15" s="1544"/>
      <c r="C15" s="390" t="s">
        <v>775</v>
      </c>
      <c r="D15" s="404">
        <f>$T$8</f>
        <v>7538</v>
      </c>
      <c r="E15" s="404">
        <f>$T$8</f>
        <v>7538</v>
      </c>
      <c r="F15" s="404">
        <f>$T$8</f>
        <v>7538</v>
      </c>
      <c r="G15" s="77"/>
      <c r="H15" s="1537"/>
      <c r="I15" s="401"/>
      <c r="J15" s="1138" t="s">
        <v>786</v>
      </c>
      <c r="K15" s="640">
        <v>7132</v>
      </c>
      <c r="L15" s="639">
        <f>$K15</f>
        <v>7132</v>
      </c>
      <c r="M15" s="638">
        <f>$K15</f>
        <v>7132</v>
      </c>
      <c r="O15" s="535"/>
      <c r="P15" s="514"/>
      <c r="Q15" s="1537"/>
      <c r="R15" s="416"/>
      <c r="S15" s="417"/>
      <c r="T15" s="399"/>
      <c r="U15" s="274"/>
      <c r="V15" s="541"/>
      <c r="W15" s="547"/>
      <c r="X15" s="547"/>
    </row>
    <row r="16" spans="2:24" ht="15" customHeight="1">
      <c r="B16" s="1544"/>
      <c r="C16" s="387" t="s">
        <v>777</v>
      </c>
      <c r="D16" s="407"/>
      <c r="E16" s="407"/>
      <c r="F16" s="407"/>
      <c r="G16" s="77"/>
      <c r="H16" s="1537"/>
      <c r="I16" s="401"/>
      <c r="J16" s="1139" t="s">
        <v>784</v>
      </c>
      <c r="K16" s="525">
        <v>1300</v>
      </c>
      <c r="L16" s="526">
        <f>$K16</f>
        <v>1300</v>
      </c>
      <c r="M16" s="527">
        <f>$K16</f>
        <v>1300</v>
      </c>
      <c r="P16" s="514"/>
      <c r="Q16" s="1537"/>
      <c r="R16" s="416"/>
      <c r="S16" s="417"/>
      <c r="T16" s="399"/>
      <c r="U16" s="274"/>
      <c r="V16" s="541"/>
      <c r="W16" s="547"/>
      <c r="X16" s="547"/>
    </row>
    <row r="17" spans="2:24" ht="15" customHeight="1">
      <c r="B17" s="1544"/>
      <c r="C17" s="387" t="s">
        <v>778</v>
      </c>
      <c r="D17" s="394">
        <f>ROUND(D16/D15,4)</f>
        <v>0</v>
      </c>
      <c r="E17" s="394">
        <f>ROUND(E16/E15,4)</f>
        <v>0</v>
      </c>
      <c r="F17" s="394">
        <f>ROUND(F16/F15,4)</f>
        <v>0</v>
      </c>
      <c r="G17" s="77"/>
      <c r="H17" s="1537"/>
      <c r="I17" s="401"/>
      <c r="J17" s="1140"/>
      <c r="K17" s="528"/>
      <c r="L17" s="529"/>
      <c r="M17" s="530"/>
      <c r="P17" s="514"/>
      <c r="Q17" s="1537"/>
      <c r="R17" s="416"/>
      <c r="S17" s="417"/>
      <c r="T17" s="397"/>
      <c r="U17" s="275"/>
      <c r="V17" s="542"/>
      <c r="W17" s="547"/>
      <c r="X17" s="547"/>
    </row>
    <row r="18" spans="2:24" ht="15" customHeight="1">
      <c r="B18" s="1544"/>
      <c r="C18" s="387" t="s">
        <v>779</v>
      </c>
      <c r="D18" s="407"/>
      <c r="E18" s="407"/>
      <c r="F18" s="407"/>
      <c r="G18" s="77"/>
      <c r="H18" s="1537"/>
      <c r="I18" s="401"/>
      <c r="J18" s="1140"/>
      <c r="K18" s="528"/>
      <c r="L18" s="529"/>
      <c r="M18" s="530"/>
      <c r="P18" s="514"/>
      <c r="Q18" s="1537"/>
      <c r="R18" s="416"/>
      <c r="S18" s="417"/>
      <c r="T18" s="397"/>
      <c r="U18" s="275"/>
      <c r="V18" s="542"/>
      <c r="W18" s="547"/>
      <c r="X18" s="547"/>
    </row>
    <row r="19" spans="2:24" ht="15" customHeight="1">
      <c r="B19" s="1545"/>
      <c r="C19" s="391" t="s">
        <v>780</v>
      </c>
      <c r="D19" s="393">
        <f>ROUND(D18/D15,4)</f>
        <v>0</v>
      </c>
      <c r="E19" s="393">
        <f>ROUND(E18/E15,4)</f>
        <v>0</v>
      </c>
      <c r="F19" s="393">
        <f>ROUND(F18/F15,4)</f>
        <v>0</v>
      </c>
      <c r="H19" s="1537"/>
      <c r="I19" s="401"/>
      <c r="J19" s="1140"/>
      <c r="K19" s="528"/>
      <c r="L19" s="529"/>
      <c r="M19" s="530"/>
      <c r="Q19" s="1537"/>
      <c r="R19" s="416"/>
      <c r="S19" s="417"/>
      <c r="T19" s="397"/>
      <c r="U19" s="275"/>
      <c r="V19" s="542"/>
      <c r="W19" s="547"/>
      <c r="X19" s="547"/>
    </row>
    <row r="20" spans="2:24" ht="15" customHeight="1">
      <c r="B20" s="1539" t="s">
        <v>863</v>
      </c>
      <c r="C20" s="1546"/>
      <c r="D20" s="389"/>
      <c r="E20" s="389"/>
      <c r="F20" s="389"/>
      <c r="H20" s="1537"/>
      <c r="I20" s="401"/>
      <c r="J20" s="1140"/>
      <c r="K20" s="528"/>
      <c r="L20" s="529"/>
      <c r="M20" s="536"/>
      <c r="N20" s="1529" t="s">
        <v>865</v>
      </c>
      <c r="O20" s="1527" t="s">
        <v>866</v>
      </c>
      <c r="Q20" s="1537"/>
      <c r="R20" s="416"/>
      <c r="S20" s="417"/>
      <c r="T20" s="397"/>
      <c r="U20" s="275"/>
      <c r="V20" s="542"/>
      <c r="W20" s="547"/>
      <c r="X20" s="547"/>
    </row>
    <row r="21" spans="2:24" ht="15" customHeight="1">
      <c r="B21" s="1544"/>
      <c r="C21" s="390" t="s">
        <v>775</v>
      </c>
      <c r="D21" s="404">
        <f>SUM(D9,D15)-K13</f>
        <v>103748</v>
      </c>
      <c r="E21" s="404">
        <f>SUM(E9,E15)-L13</f>
        <v>103748</v>
      </c>
      <c r="F21" s="404">
        <f>SUM(F9,F15)-M13</f>
        <v>103748</v>
      </c>
      <c r="H21" s="1538"/>
      <c r="I21" s="402"/>
      <c r="J21" s="515"/>
      <c r="K21" s="528"/>
      <c r="L21" s="529"/>
      <c r="M21" s="536"/>
      <c r="N21" s="1528"/>
      <c r="O21" s="1541"/>
      <c r="Q21" s="1537"/>
      <c r="R21" s="416"/>
      <c r="S21" s="417"/>
      <c r="T21" s="397"/>
      <c r="U21" s="275"/>
      <c r="V21" s="542"/>
      <c r="W21" s="547"/>
      <c r="X21" s="547"/>
    </row>
    <row r="22" spans="2:24" ht="15" customHeight="1">
      <c r="B22" s="1544"/>
      <c r="C22" s="387" t="s">
        <v>777</v>
      </c>
      <c r="D22" s="405">
        <f>SUM(D10,D16)</f>
        <v>0</v>
      </c>
      <c r="E22" s="405">
        <f>SUM(E10,E16)</f>
        <v>0</v>
      </c>
      <c r="F22" s="405">
        <f>SUM(F10,F16)</f>
        <v>0</v>
      </c>
      <c r="H22" s="1536" t="s">
        <v>787</v>
      </c>
      <c r="I22" s="636" t="s">
        <v>788</v>
      </c>
      <c r="J22" s="637"/>
      <c r="K22" s="531">
        <f>SUM(K23:K31)</f>
        <v>0</v>
      </c>
      <c r="L22" s="532">
        <f>SUM(L23:L31)</f>
        <v>0</v>
      </c>
      <c r="M22" s="537">
        <f>SUM(M23:M31)</f>
        <v>0</v>
      </c>
      <c r="N22" s="546"/>
      <c r="O22" s="546"/>
      <c r="Q22" s="1537"/>
      <c r="R22" s="416"/>
      <c r="S22" s="417"/>
      <c r="T22" s="397"/>
      <c r="U22" s="275"/>
      <c r="V22" s="542"/>
      <c r="W22" s="547"/>
      <c r="X22" s="547"/>
    </row>
    <row r="23" spans="2:24" ht="15" customHeight="1">
      <c r="B23" s="1544"/>
      <c r="C23" s="387" t="s">
        <v>778</v>
      </c>
      <c r="D23" s="394">
        <f>ROUND(D22/D21,4)</f>
        <v>0</v>
      </c>
      <c r="E23" s="394">
        <f>ROUND(E22/E21,4)</f>
        <v>0</v>
      </c>
      <c r="F23" s="394">
        <f>ROUND(F22/F21,4)</f>
        <v>0</v>
      </c>
      <c r="H23" s="1537"/>
      <c r="I23" s="388"/>
      <c r="J23" s="410" t="s">
        <v>789</v>
      </c>
      <c r="K23" s="528"/>
      <c r="L23" s="529"/>
      <c r="M23" s="536"/>
      <c r="N23" s="547"/>
      <c r="O23" s="547"/>
      <c r="Q23" s="1537"/>
      <c r="R23" s="416"/>
      <c r="S23" s="417"/>
      <c r="T23" s="397"/>
      <c r="U23" s="275"/>
      <c r="V23" s="542"/>
      <c r="W23" s="547"/>
      <c r="X23" s="547"/>
    </row>
    <row r="24" spans="2:24" ht="15" customHeight="1">
      <c r="B24" s="1544"/>
      <c r="C24" s="387" t="s">
        <v>779</v>
      </c>
      <c r="D24" s="405">
        <f>SUM(D12,D18)</f>
        <v>0</v>
      </c>
      <c r="E24" s="405">
        <f>SUM(E12,E18)</f>
        <v>0</v>
      </c>
      <c r="F24" s="405">
        <f>SUM(F12,F18)</f>
        <v>0</v>
      </c>
      <c r="H24" s="1537"/>
      <c r="I24" s="388"/>
      <c r="J24" s="410" t="s">
        <v>790</v>
      </c>
      <c r="K24" s="528"/>
      <c r="L24" s="529"/>
      <c r="M24" s="536"/>
      <c r="N24" s="547"/>
      <c r="O24" s="547"/>
      <c r="Q24" s="1537"/>
      <c r="R24" s="416"/>
      <c r="S24" s="417"/>
      <c r="T24" s="397"/>
      <c r="U24" s="275"/>
      <c r="V24" s="542"/>
      <c r="W24" s="547"/>
      <c r="X24" s="547"/>
    </row>
    <row r="25" spans="2:24" ht="15" customHeight="1">
      <c r="B25" s="1545"/>
      <c r="C25" s="391" t="s">
        <v>780</v>
      </c>
      <c r="D25" s="393">
        <f>ROUND(D24/D21,4)</f>
        <v>0</v>
      </c>
      <c r="E25" s="393">
        <f>ROUND(E24/E21,4)</f>
        <v>0</v>
      </c>
      <c r="F25" s="393">
        <f>ROUND(F24/F21,4)</f>
        <v>0</v>
      </c>
      <c r="H25" s="1537"/>
      <c r="I25" s="388"/>
      <c r="J25" s="410" t="s">
        <v>460</v>
      </c>
      <c r="K25" s="528"/>
      <c r="L25" s="529"/>
      <c r="M25" s="536"/>
      <c r="N25" s="547"/>
      <c r="O25" s="547"/>
      <c r="Q25" s="1537"/>
      <c r="R25" s="416"/>
      <c r="S25" s="417"/>
      <c r="T25" s="397"/>
      <c r="U25" s="275"/>
      <c r="V25" s="542"/>
      <c r="W25" s="547"/>
      <c r="X25" s="547"/>
    </row>
    <row r="26" spans="2:24" ht="15" customHeight="1">
      <c r="H26" s="1537"/>
      <c r="I26" s="388"/>
      <c r="J26" s="410" t="s">
        <v>480</v>
      </c>
      <c r="K26" s="528"/>
      <c r="L26" s="529"/>
      <c r="M26" s="536"/>
      <c r="N26" s="547"/>
      <c r="O26" s="547"/>
      <c r="Q26" s="1537"/>
      <c r="R26" s="416"/>
      <c r="S26" s="417"/>
      <c r="T26" s="397"/>
      <c r="U26" s="275"/>
      <c r="V26" s="542"/>
      <c r="W26" s="547"/>
      <c r="X26" s="547"/>
    </row>
    <row r="27" spans="2:24" ht="15" customHeight="1">
      <c r="H27" s="1537"/>
      <c r="I27" s="388"/>
      <c r="J27" s="410" t="s">
        <v>771</v>
      </c>
      <c r="K27" s="528"/>
      <c r="L27" s="529"/>
      <c r="M27" s="536"/>
      <c r="N27" s="547"/>
      <c r="O27" s="547"/>
      <c r="Q27" s="1537"/>
      <c r="R27" s="416"/>
      <c r="S27" s="417"/>
      <c r="T27" s="397"/>
      <c r="U27" s="276"/>
      <c r="V27" s="543"/>
      <c r="W27" s="547"/>
      <c r="X27" s="547"/>
    </row>
    <row r="28" spans="2:24" ht="15" customHeight="1">
      <c r="H28" s="1537"/>
      <c r="I28" s="388"/>
      <c r="J28" s="410" t="s">
        <v>772</v>
      </c>
      <c r="K28" s="528"/>
      <c r="L28" s="529"/>
      <c r="M28" s="536"/>
      <c r="N28" s="547"/>
      <c r="O28" s="547"/>
      <c r="Q28" s="1537"/>
      <c r="R28" s="416"/>
      <c r="S28" s="417"/>
      <c r="T28" s="397"/>
      <c r="U28" s="276"/>
      <c r="V28" s="543"/>
      <c r="W28" s="547"/>
      <c r="X28" s="547"/>
    </row>
    <row r="29" spans="2:24" ht="15" customHeight="1">
      <c r="H29" s="1537"/>
      <c r="I29" s="388"/>
      <c r="J29" s="410" t="s">
        <v>791</v>
      </c>
      <c r="K29" s="528"/>
      <c r="L29" s="529"/>
      <c r="M29" s="536"/>
      <c r="N29" s="547"/>
      <c r="O29" s="547"/>
      <c r="Q29" s="1537"/>
      <c r="R29" s="416"/>
      <c r="S29" s="417"/>
      <c r="T29" s="397"/>
      <c r="U29" s="276"/>
      <c r="V29" s="543"/>
      <c r="W29" s="547"/>
      <c r="X29" s="547"/>
    </row>
    <row r="30" spans="2:24" ht="15" customHeight="1">
      <c r="H30" s="1537"/>
      <c r="I30" s="388"/>
      <c r="J30" s="411" t="s">
        <v>773</v>
      </c>
      <c r="K30" s="528"/>
      <c r="L30" s="529"/>
      <c r="M30" s="536"/>
      <c r="N30" s="547"/>
      <c r="O30" s="547"/>
      <c r="Q30" s="1537"/>
      <c r="R30" s="416"/>
      <c r="S30" s="418" t="s">
        <v>773</v>
      </c>
      <c r="T30" s="400"/>
      <c r="U30" s="413" t="s">
        <v>339</v>
      </c>
      <c r="V30" s="544" t="s">
        <v>339</v>
      </c>
      <c r="W30" s="547"/>
      <c r="X30" s="547"/>
    </row>
    <row r="31" spans="2:24" ht="15" customHeight="1">
      <c r="H31" s="1538"/>
      <c r="I31" s="408"/>
      <c r="J31" s="412" t="s">
        <v>774</v>
      </c>
      <c r="K31" s="533"/>
      <c r="L31" s="534"/>
      <c r="M31" s="538"/>
      <c r="N31" s="548"/>
      <c r="O31" s="548"/>
      <c r="Q31" s="1538"/>
      <c r="R31" s="419"/>
      <c r="S31" s="420" t="s">
        <v>774</v>
      </c>
      <c r="T31" s="398"/>
      <c r="U31" s="414" t="s">
        <v>339</v>
      </c>
      <c r="V31" s="545" t="s">
        <v>339</v>
      </c>
      <c r="W31" s="548"/>
      <c r="X31" s="548"/>
    </row>
    <row r="32" spans="2:24" ht="15" customHeight="1"/>
    <row r="33" spans="10:18" ht="15" customHeight="1">
      <c r="J33" s="75" t="s">
        <v>867</v>
      </c>
    </row>
    <row r="34" spans="10:18" ht="15" customHeight="1">
      <c r="J34" s="307" t="s">
        <v>864</v>
      </c>
    </row>
    <row r="35" spans="10:18">
      <c r="J35" s="307" t="s">
        <v>770</v>
      </c>
      <c r="R35" s="78"/>
    </row>
    <row r="36" spans="10:18">
      <c r="J36" s="75" t="s">
        <v>871</v>
      </c>
      <c r="R36" s="78"/>
    </row>
    <row r="37" spans="10:18">
      <c r="J37" s="75" t="s">
        <v>1018</v>
      </c>
    </row>
    <row r="38" spans="10:18" ht="13.5" customHeight="1">
      <c r="J38" s="75" t="s">
        <v>1019</v>
      </c>
      <c r="Q38" s="307"/>
      <c r="R38" s="307"/>
    </row>
    <row r="39" spans="10:18">
      <c r="J39" s="75" t="s">
        <v>870</v>
      </c>
    </row>
    <row r="50" spans="2:17">
      <c r="B50" s="78"/>
    </row>
    <row r="54" spans="2:17">
      <c r="Q54" s="78"/>
    </row>
    <row r="55" spans="2:17">
      <c r="Q55" s="78"/>
    </row>
  </sheetData>
  <mergeCells count="29">
    <mergeCell ref="H6:M6"/>
    <mergeCell ref="H7:J7"/>
    <mergeCell ref="K11:K12"/>
    <mergeCell ref="L11:L12"/>
    <mergeCell ref="Q8:Q10"/>
    <mergeCell ref="O20:O21"/>
    <mergeCell ref="N20:N21"/>
    <mergeCell ref="Q11:Q31"/>
    <mergeCell ref="B14:C14"/>
    <mergeCell ref="B21:B25"/>
    <mergeCell ref="B15:B19"/>
    <mergeCell ref="B20:C20"/>
    <mergeCell ref="H22:H31"/>
    <mergeCell ref="B8:C8"/>
    <mergeCell ref="B9:B13"/>
    <mergeCell ref="B3:X3"/>
    <mergeCell ref="Q6:T7"/>
    <mergeCell ref="I8:J8"/>
    <mergeCell ref="R8:S8"/>
    <mergeCell ref="B6:F6"/>
    <mergeCell ref="B7:C7"/>
    <mergeCell ref="M11:M12"/>
    <mergeCell ref="X9:X10"/>
    <mergeCell ref="W9:W10"/>
    <mergeCell ref="M13:M14"/>
    <mergeCell ref="L13:L14"/>
    <mergeCell ref="K13:K14"/>
    <mergeCell ref="H8:H21"/>
    <mergeCell ref="R11:S11"/>
  </mergeCells>
  <phoneticPr fontId="26"/>
  <dataValidations count="1">
    <dataValidation type="list" allowBlank="1" showInputMessage="1" showErrorMessage="1" sqref="N22:O31 W11:X14 W15:X31">
      <formula1>"○"</formula1>
    </dataValidation>
  </dataValidations>
  <pageMargins left="0.7" right="0.7" top="0.75" bottom="0.75" header="0.3" footer="0.3"/>
  <pageSetup paperSize="8"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0"/>
  <sheetViews>
    <sheetView zoomScaleNormal="100" workbookViewId="0">
      <selection activeCell="H35" sqref="H35"/>
    </sheetView>
  </sheetViews>
  <sheetFormatPr defaultColWidth="9" defaultRowHeight="12"/>
  <cols>
    <col min="1" max="1" width="9" style="81"/>
    <col min="2" max="2" width="3.88671875" style="81" customWidth="1"/>
    <col min="3" max="3" width="25.6640625" style="81" customWidth="1"/>
    <col min="4" max="4" width="45.6640625" style="81" customWidth="1"/>
    <col min="5" max="5" width="11.6640625" style="81" customWidth="1"/>
    <col min="6" max="16384" width="9" style="81"/>
  </cols>
  <sheetData>
    <row r="1" spans="2:5" ht="17.25" customHeight="1">
      <c r="B1" s="342" t="s">
        <v>807</v>
      </c>
    </row>
    <row r="2" spans="2:5" ht="21" customHeight="1">
      <c r="B2" s="226" t="s">
        <v>1023</v>
      </c>
      <c r="C2" s="226"/>
      <c r="D2" s="341"/>
      <c r="E2" s="226"/>
    </row>
    <row r="3" spans="2:5" ht="17.25" customHeight="1">
      <c r="B3" s="85"/>
      <c r="C3" s="85"/>
      <c r="D3" s="85"/>
      <c r="E3" s="85"/>
    </row>
    <row r="4" spans="2:5" ht="15" customHeight="1">
      <c r="B4" s="1555" t="s">
        <v>94</v>
      </c>
      <c r="C4" s="1555" t="s">
        <v>108</v>
      </c>
      <c r="D4" s="1555" t="s">
        <v>93</v>
      </c>
      <c r="E4" s="1553" t="s">
        <v>99</v>
      </c>
    </row>
    <row r="5" spans="2:5" ht="15" customHeight="1">
      <c r="B5" s="1554"/>
      <c r="C5" s="1554"/>
      <c r="D5" s="1554"/>
      <c r="E5" s="1554"/>
    </row>
    <row r="6" spans="2:5" ht="30" customHeight="1">
      <c r="B6" s="83" t="s">
        <v>278</v>
      </c>
      <c r="C6" s="82" t="s">
        <v>95</v>
      </c>
      <c r="D6" s="84" t="s">
        <v>667</v>
      </c>
      <c r="E6" s="84" t="s">
        <v>4</v>
      </c>
    </row>
    <row r="7" spans="2:5" ht="30" customHeight="1">
      <c r="B7" s="83" t="s">
        <v>278</v>
      </c>
      <c r="C7" s="82" t="s">
        <v>97</v>
      </c>
      <c r="D7" s="84" t="s">
        <v>668</v>
      </c>
      <c r="E7" s="84" t="s">
        <v>4</v>
      </c>
    </row>
    <row r="8" spans="2:5" ht="30" customHeight="1">
      <c r="B8" s="83" t="s">
        <v>278</v>
      </c>
      <c r="C8" s="82" t="s">
        <v>96</v>
      </c>
      <c r="D8" s="84" t="s">
        <v>669</v>
      </c>
      <c r="E8" s="84" t="s">
        <v>100</v>
      </c>
    </row>
    <row r="9" spans="2:5" ht="30" customHeight="1">
      <c r="B9" s="83">
        <v>1</v>
      </c>
      <c r="C9" s="82"/>
      <c r="D9" s="84"/>
      <c r="E9" s="84"/>
    </row>
    <row r="10" spans="2:5" ht="30" customHeight="1">
      <c r="B10" s="83">
        <v>2</v>
      </c>
      <c r="C10" s="82"/>
      <c r="D10" s="84"/>
      <c r="E10" s="84"/>
    </row>
    <row r="11" spans="2:5" ht="30" customHeight="1">
      <c r="B11" s="83">
        <v>3</v>
      </c>
      <c r="C11" s="82"/>
      <c r="D11" s="84"/>
      <c r="E11" s="84"/>
    </row>
    <row r="12" spans="2:5" ht="30" customHeight="1">
      <c r="B12" s="83">
        <v>4</v>
      </c>
      <c r="C12" s="82"/>
      <c r="D12" s="84"/>
      <c r="E12" s="84"/>
    </row>
    <row r="13" spans="2:5" ht="30" customHeight="1">
      <c r="B13" s="83">
        <v>5</v>
      </c>
      <c r="C13" s="82"/>
      <c r="D13" s="84"/>
      <c r="E13" s="84"/>
    </row>
    <row r="14" spans="2:5" ht="30" customHeight="1">
      <c r="B14" s="83">
        <v>6</v>
      </c>
      <c r="C14" s="82"/>
      <c r="D14" s="84"/>
      <c r="E14" s="84"/>
    </row>
    <row r="15" spans="2:5" ht="30" customHeight="1">
      <c r="B15" s="83">
        <v>7</v>
      </c>
      <c r="C15" s="82"/>
      <c r="D15" s="84"/>
      <c r="E15" s="84"/>
    </row>
    <row r="16" spans="2:5" ht="30" customHeight="1">
      <c r="B16" s="83">
        <v>8</v>
      </c>
      <c r="C16" s="82"/>
      <c r="D16" s="84"/>
      <c r="E16" s="84"/>
    </row>
    <row r="17" spans="2:5" ht="30" customHeight="1">
      <c r="B17" s="83">
        <v>9</v>
      </c>
      <c r="C17" s="82"/>
      <c r="D17" s="84"/>
      <c r="E17" s="84"/>
    </row>
    <row r="18" spans="2:5" ht="30" customHeight="1">
      <c r="B18" s="83">
        <v>10</v>
      </c>
      <c r="C18" s="82"/>
      <c r="D18" s="84"/>
      <c r="E18" s="84"/>
    </row>
    <row r="19" spans="2:5" ht="30" customHeight="1">
      <c r="B19" s="83">
        <v>11</v>
      </c>
      <c r="C19" s="82"/>
      <c r="D19" s="84"/>
      <c r="E19" s="84"/>
    </row>
    <row r="20" spans="2:5" ht="30" customHeight="1">
      <c r="B20" s="83">
        <v>12</v>
      </c>
      <c r="C20" s="82"/>
      <c r="D20" s="84"/>
      <c r="E20" s="84"/>
    </row>
    <row r="21" spans="2:5" ht="30" customHeight="1">
      <c r="B21" s="83">
        <v>13</v>
      </c>
      <c r="C21" s="82"/>
      <c r="D21" s="84"/>
      <c r="E21" s="84"/>
    </row>
    <row r="22" spans="2:5" ht="30" customHeight="1">
      <c r="B22" s="83">
        <v>14</v>
      </c>
      <c r="C22" s="82"/>
      <c r="D22" s="84"/>
      <c r="E22" s="84"/>
    </row>
    <row r="23" spans="2:5" ht="30" customHeight="1">
      <c r="B23" s="83">
        <v>15</v>
      </c>
      <c r="C23" s="82"/>
      <c r="D23" s="84"/>
      <c r="E23" s="84"/>
    </row>
    <row r="24" spans="2:5" ht="30" customHeight="1">
      <c r="B24" s="83">
        <v>16</v>
      </c>
      <c r="C24" s="82"/>
      <c r="D24" s="84"/>
      <c r="E24" s="84"/>
    </row>
    <row r="25" spans="2:5" ht="30" customHeight="1">
      <c r="B25" s="83">
        <v>17</v>
      </c>
      <c r="C25" s="82"/>
      <c r="D25" s="84"/>
      <c r="E25" s="84"/>
    </row>
    <row r="26" spans="2:5" ht="30" customHeight="1">
      <c r="B26" s="83">
        <v>18</v>
      </c>
      <c r="C26" s="82"/>
      <c r="D26" s="84"/>
      <c r="E26" s="84"/>
    </row>
    <row r="27" spans="2:5" ht="30" customHeight="1">
      <c r="B27" s="83">
        <v>19</v>
      </c>
      <c r="C27" s="82"/>
      <c r="D27" s="84"/>
      <c r="E27" s="84"/>
    </row>
    <row r="28" spans="2:5" ht="30" customHeight="1">
      <c r="B28" s="83">
        <v>20</v>
      </c>
      <c r="C28" s="82"/>
      <c r="D28" s="84"/>
      <c r="E28" s="84"/>
    </row>
    <row r="29" spans="2:5" ht="15" customHeight="1">
      <c r="B29" s="81" t="s">
        <v>670</v>
      </c>
    </row>
    <row r="30" spans="2:5" ht="15" customHeight="1">
      <c r="B30" s="81" t="s">
        <v>98</v>
      </c>
    </row>
  </sheetData>
  <mergeCells count="4">
    <mergeCell ref="E4:E5"/>
    <mergeCell ref="D4:D5"/>
    <mergeCell ref="B4:B5"/>
    <mergeCell ref="C4:C5"/>
  </mergeCells>
  <phoneticPr fontId="26"/>
  <printOptions horizontalCentered="1"/>
  <pageMargins left="0.78740157480314965" right="0.78740157480314965" top="0.78740157480314965" bottom="0.59055118110236227" header="0.51181102362204722" footer="0.39370078740157483"/>
  <pageSetup paperSize="9" orientation="portrait" r:id="rId1"/>
  <headerFooter alignWithMargins="0">
    <oddFooter>&amp;R&amp;P/&amp;N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W110"/>
  <sheetViews>
    <sheetView zoomScale="70" zoomScaleNormal="70" workbookViewId="0">
      <selection activeCell="H35" sqref="H35"/>
    </sheetView>
  </sheetViews>
  <sheetFormatPr defaultColWidth="9" defaultRowHeight="13.2"/>
  <cols>
    <col min="1" max="1" width="2.6640625" style="110" customWidth="1"/>
    <col min="2" max="2" width="1.6640625" style="110" customWidth="1"/>
    <col min="3" max="3" width="4.6640625" style="110" customWidth="1"/>
    <col min="4" max="6" width="10.6640625" style="110" customWidth="1"/>
    <col min="7" max="7" width="10.6640625" style="111" customWidth="1"/>
    <col min="8" max="14" width="10.6640625" style="110" customWidth="1"/>
    <col min="15" max="15" width="4.6640625" style="110" customWidth="1"/>
    <col min="16" max="16" width="1.6640625" style="110" customWidth="1"/>
    <col min="17" max="21" width="7.109375" style="110" customWidth="1"/>
    <col min="22" max="23" width="7" style="110" customWidth="1"/>
    <col min="24" max="16384" width="9" style="110"/>
  </cols>
  <sheetData>
    <row r="1" spans="3:22" ht="14.25" customHeight="1"/>
    <row r="2" spans="3:22" s="75" customFormat="1" ht="18" customHeight="1">
      <c r="C2" s="337" t="s">
        <v>621</v>
      </c>
      <c r="D2" s="138"/>
      <c r="E2" s="138"/>
      <c r="F2" s="138"/>
      <c r="G2" s="138"/>
      <c r="H2" s="138"/>
      <c r="I2" s="138"/>
      <c r="J2" s="138"/>
      <c r="K2" s="138"/>
      <c r="L2" s="138"/>
      <c r="M2" s="138"/>
      <c r="N2" s="138"/>
      <c r="O2" s="138"/>
      <c r="P2" s="138"/>
      <c r="Q2" s="108"/>
      <c r="R2" s="108"/>
      <c r="S2" s="108"/>
      <c r="T2" s="108"/>
    </row>
    <row r="3" spans="3:22" ht="29.25" customHeight="1">
      <c r="C3" s="339" t="s">
        <v>620</v>
      </c>
      <c r="D3" s="139"/>
      <c r="E3" s="139"/>
      <c r="F3" s="139"/>
      <c r="G3" s="139"/>
      <c r="H3" s="139"/>
      <c r="I3" s="139"/>
      <c r="J3" s="139"/>
      <c r="K3" s="139"/>
      <c r="L3" s="139"/>
      <c r="M3" s="139"/>
      <c r="N3" s="139"/>
      <c r="O3" s="139"/>
      <c r="P3" s="139"/>
      <c r="Q3" s="139"/>
      <c r="R3" s="139"/>
      <c r="S3" s="139"/>
      <c r="T3" s="139"/>
      <c r="U3" s="139"/>
      <c r="V3" s="139"/>
    </row>
    <row r="4" spans="3:22" ht="18" customHeight="1" thickBot="1">
      <c r="D4" s="112"/>
      <c r="E4" s="112"/>
      <c r="F4" s="112"/>
      <c r="G4" s="112"/>
      <c r="H4" s="112"/>
      <c r="I4" s="112"/>
      <c r="J4" s="112"/>
      <c r="K4" s="112"/>
      <c r="L4" s="112"/>
      <c r="M4" s="112"/>
      <c r="N4" s="112"/>
      <c r="O4" s="112"/>
      <c r="P4" s="112"/>
      <c r="Q4" s="112"/>
      <c r="R4" s="112"/>
      <c r="S4" s="112"/>
      <c r="T4" s="112"/>
      <c r="U4" s="112"/>
    </row>
    <row r="5" spans="3:22" ht="18" customHeight="1">
      <c r="C5" s="113"/>
      <c r="D5" s="114"/>
      <c r="E5" s="114"/>
      <c r="F5" s="114"/>
      <c r="G5" s="115"/>
      <c r="H5" s="114"/>
      <c r="I5" s="114"/>
      <c r="J5" s="114"/>
      <c r="K5" s="114"/>
      <c r="L5" s="114"/>
      <c r="M5" s="114"/>
      <c r="N5" s="114"/>
      <c r="O5" s="114"/>
      <c r="P5" s="116"/>
    </row>
    <row r="6" spans="3:22" ht="18" customHeight="1">
      <c r="C6" s="116"/>
      <c r="D6" s="140" t="s">
        <v>172</v>
      </c>
      <c r="E6" s="117"/>
      <c r="F6" s="117"/>
      <c r="G6" s="119"/>
      <c r="H6" s="117"/>
      <c r="I6" s="117"/>
      <c r="J6" s="117"/>
      <c r="K6" s="117"/>
      <c r="L6" s="117"/>
      <c r="M6" s="117"/>
      <c r="N6" s="117"/>
      <c r="O6" s="117"/>
      <c r="P6" s="116"/>
    </row>
    <row r="7" spans="3:22" ht="18" customHeight="1">
      <c r="C7" s="116"/>
      <c r="D7" s="1511" t="s">
        <v>334</v>
      </c>
      <c r="E7" s="1512"/>
      <c r="F7" s="1512"/>
      <c r="G7" s="1512"/>
      <c r="H7" s="141" t="s">
        <v>336</v>
      </c>
      <c r="I7" s="142" t="s">
        <v>173</v>
      </c>
      <c r="J7" s="137" t="s">
        <v>335</v>
      </c>
      <c r="K7" s="141" t="s">
        <v>174</v>
      </c>
      <c r="L7" s="141" t="s">
        <v>338</v>
      </c>
      <c r="M7" s="117"/>
      <c r="N7" s="117"/>
      <c r="O7" s="117"/>
      <c r="P7" s="116"/>
    </row>
    <row r="8" spans="3:22" ht="18" customHeight="1">
      <c r="C8" s="116"/>
      <c r="D8" s="1514"/>
      <c r="E8" s="1515"/>
      <c r="F8" s="1515"/>
      <c r="G8" s="1515"/>
      <c r="H8" s="143"/>
      <c r="I8" s="136"/>
      <c r="J8" s="144" t="s">
        <v>525</v>
      </c>
      <c r="K8" s="144" t="s">
        <v>526</v>
      </c>
      <c r="L8" s="144" t="s">
        <v>175</v>
      </c>
      <c r="M8" s="117"/>
      <c r="N8" s="117"/>
      <c r="O8" s="117"/>
      <c r="P8" s="116"/>
    </row>
    <row r="9" spans="3:22" ht="18" customHeight="1">
      <c r="C9" s="116"/>
      <c r="D9" s="1556" t="s">
        <v>527</v>
      </c>
      <c r="E9" s="1557"/>
      <c r="F9" s="1557"/>
      <c r="G9" s="1558"/>
      <c r="H9" s="1565" t="s">
        <v>528</v>
      </c>
      <c r="I9" s="557" t="s">
        <v>176</v>
      </c>
      <c r="J9" s="1567"/>
      <c r="K9" s="146"/>
      <c r="L9" s="147">
        <f>ROUND(J$9*K9*24,0)</f>
        <v>0</v>
      </c>
      <c r="M9" s="117"/>
      <c r="N9" s="117"/>
      <c r="O9" s="117"/>
      <c r="P9" s="116"/>
    </row>
    <row r="10" spans="3:22" ht="18" customHeight="1">
      <c r="C10" s="116"/>
      <c r="D10" s="1559"/>
      <c r="E10" s="1560"/>
      <c r="F10" s="1560"/>
      <c r="G10" s="1561"/>
      <c r="H10" s="1566"/>
      <c r="I10" s="148" t="s">
        <v>177</v>
      </c>
      <c r="J10" s="1568"/>
      <c r="K10" s="146"/>
      <c r="L10" s="147">
        <f>ROUND(J$9*K10*24,0)</f>
        <v>0</v>
      </c>
      <c r="M10" s="117"/>
      <c r="N10" s="117"/>
      <c r="O10" s="117"/>
      <c r="P10" s="116"/>
    </row>
    <row r="11" spans="3:22" ht="18" customHeight="1">
      <c r="C11" s="116"/>
      <c r="D11" s="1559"/>
      <c r="E11" s="1560"/>
      <c r="F11" s="1560"/>
      <c r="G11" s="1561"/>
      <c r="H11" s="1565" t="s">
        <v>529</v>
      </c>
      <c r="I11" s="557" t="s">
        <v>176</v>
      </c>
      <c r="J11" s="1568"/>
      <c r="K11" s="146"/>
      <c r="L11" s="147">
        <f t="shared" ref="L11:L22" si="0">ROUND(J$9*K11*24,0)</f>
        <v>0</v>
      </c>
      <c r="M11" s="117"/>
      <c r="N11" s="117"/>
      <c r="O11" s="117"/>
      <c r="P11" s="116"/>
    </row>
    <row r="12" spans="3:22" ht="18" customHeight="1">
      <c r="C12" s="116"/>
      <c r="D12" s="1559"/>
      <c r="E12" s="1560"/>
      <c r="F12" s="1560"/>
      <c r="G12" s="1561"/>
      <c r="H12" s="1566"/>
      <c r="I12" s="148" t="s">
        <v>177</v>
      </c>
      <c r="J12" s="1568"/>
      <c r="K12" s="146"/>
      <c r="L12" s="147">
        <f>ROUND(J$9*K12*24,0)</f>
        <v>0</v>
      </c>
      <c r="M12" s="117"/>
      <c r="N12" s="117"/>
      <c r="O12" s="117"/>
      <c r="P12" s="116"/>
    </row>
    <row r="13" spans="3:22" ht="18" customHeight="1">
      <c r="C13" s="116"/>
      <c r="D13" s="1559"/>
      <c r="E13" s="1560"/>
      <c r="F13" s="1560"/>
      <c r="G13" s="1561"/>
      <c r="H13" s="1565" t="s">
        <v>530</v>
      </c>
      <c r="I13" s="557" t="s">
        <v>176</v>
      </c>
      <c r="J13" s="1568"/>
      <c r="K13" s="146"/>
      <c r="L13" s="147">
        <f>ROUND(J$9*K13*24,0)</f>
        <v>0</v>
      </c>
      <c r="M13" s="117"/>
      <c r="N13" s="117"/>
      <c r="O13" s="117"/>
      <c r="P13" s="116"/>
    </row>
    <row r="14" spans="3:22" ht="18" customHeight="1">
      <c r="C14" s="116"/>
      <c r="D14" s="1559"/>
      <c r="E14" s="1560"/>
      <c r="F14" s="1560"/>
      <c r="G14" s="1561"/>
      <c r="H14" s="1566"/>
      <c r="I14" s="148" t="s">
        <v>177</v>
      </c>
      <c r="J14" s="1568"/>
      <c r="K14" s="146"/>
      <c r="L14" s="147">
        <f t="shared" si="0"/>
        <v>0</v>
      </c>
      <c r="M14" s="117"/>
      <c r="N14" s="117"/>
      <c r="O14" s="117"/>
      <c r="P14" s="116"/>
    </row>
    <row r="15" spans="3:22" ht="18" customHeight="1">
      <c r="C15" s="116"/>
      <c r="D15" s="1559"/>
      <c r="E15" s="1560"/>
      <c r="F15" s="1560"/>
      <c r="G15" s="1561"/>
      <c r="H15" s="1565" t="s">
        <v>531</v>
      </c>
      <c r="I15" s="557" t="s">
        <v>176</v>
      </c>
      <c r="J15" s="1568"/>
      <c r="K15" s="146"/>
      <c r="L15" s="147">
        <f t="shared" si="0"/>
        <v>0</v>
      </c>
      <c r="M15" s="117"/>
      <c r="N15" s="117"/>
      <c r="O15" s="117"/>
      <c r="P15" s="116"/>
    </row>
    <row r="16" spans="3:22" ht="18" customHeight="1">
      <c r="C16" s="116"/>
      <c r="D16" s="1559"/>
      <c r="E16" s="1560"/>
      <c r="F16" s="1560"/>
      <c r="G16" s="1561"/>
      <c r="H16" s="1566"/>
      <c r="I16" s="148" t="s">
        <v>177</v>
      </c>
      <c r="J16" s="1568"/>
      <c r="K16" s="146"/>
      <c r="L16" s="147">
        <f t="shared" si="0"/>
        <v>0</v>
      </c>
      <c r="M16" s="117"/>
      <c r="N16" s="117"/>
      <c r="O16" s="117"/>
      <c r="P16" s="116"/>
    </row>
    <row r="17" spans="3:16" ht="18" customHeight="1">
      <c r="C17" s="116"/>
      <c r="D17" s="1559"/>
      <c r="E17" s="1560"/>
      <c r="F17" s="1560"/>
      <c r="G17" s="1561"/>
      <c r="H17" s="1565" t="s">
        <v>532</v>
      </c>
      <c r="I17" s="557" t="s">
        <v>176</v>
      </c>
      <c r="J17" s="1568"/>
      <c r="K17" s="146"/>
      <c r="L17" s="147">
        <f t="shared" si="0"/>
        <v>0</v>
      </c>
      <c r="M17" s="117"/>
      <c r="N17" s="117"/>
      <c r="O17" s="117"/>
      <c r="P17" s="116"/>
    </row>
    <row r="18" spans="3:16" ht="18" customHeight="1">
      <c r="C18" s="116"/>
      <c r="D18" s="1559"/>
      <c r="E18" s="1560"/>
      <c r="F18" s="1560"/>
      <c r="G18" s="1561"/>
      <c r="H18" s="1566"/>
      <c r="I18" s="148" t="s">
        <v>177</v>
      </c>
      <c r="J18" s="1568"/>
      <c r="K18" s="146"/>
      <c r="L18" s="147">
        <f t="shared" si="0"/>
        <v>0</v>
      </c>
      <c r="M18" s="117"/>
      <c r="N18" s="117"/>
      <c r="O18" s="117"/>
      <c r="P18" s="116"/>
    </row>
    <row r="19" spans="3:16" ht="18" customHeight="1">
      <c r="C19" s="116"/>
      <c r="D19" s="1559"/>
      <c r="E19" s="1560"/>
      <c r="F19" s="1560"/>
      <c r="G19" s="1561"/>
      <c r="H19" s="1565" t="s">
        <v>533</v>
      </c>
      <c r="I19" s="557" t="s">
        <v>176</v>
      </c>
      <c r="J19" s="1568"/>
      <c r="K19" s="146"/>
      <c r="L19" s="147">
        <f t="shared" si="0"/>
        <v>0</v>
      </c>
      <c r="M19" s="117"/>
      <c r="N19" s="117"/>
      <c r="O19" s="117"/>
      <c r="P19" s="116"/>
    </row>
    <row r="20" spans="3:16" ht="18" customHeight="1">
      <c r="C20" s="116"/>
      <c r="D20" s="1559"/>
      <c r="E20" s="1560"/>
      <c r="F20" s="1560"/>
      <c r="G20" s="1561"/>
      <c r="H20" s="1566"/>
      <c r="I20" s="148" t="s">
        <v>177</v>
      </c>
      <c r="J20" s="1568"/>
      <c r="K20" s="146"/>
      <c r="L20" s="147">
        <f t="shared" si="0"/>
        <v>0</v>
      </c>
      <c r="M20" s="117"/>
      <c r="N20" s="117"/>
      <c r="O20" s="117"/>
      <c r="P20" s="116"/>
    </row>
    <row r="21" spans="3:16" ht="18" customHeight="1">
      <c r="C21" s="116"/>
      <c r="D21" s="1559"/>
      <c r="E21" s="1560"/>
      <c r="F21" s="1560"/>
      <c r="G21" s="1561"/>
      <c r="H21" s="1565" t="s">
        <v>534</v>
      </c>
      <c r="I21" s="557" t="s">
        <v>176</v>
      </c>
      <c r="J21" s="1568"/>
      <c r="K21" s="146"/>
      <c r="L21" s="147">
        <f t="shared" si="0"/>
        <v>0</v>
      </c>
      <c r="M21" s="117"/>
      <c r="N21" s="117"/>
      <c r="O21" s="117"/>
      <c r="P21" s="116"/>
    </row>
    <row r="22" spans="3:16" ht="18" customHeight="1">
      <c r="C22" s="116"/>
      <c r="D22" s="1562"/>
      <c r="E22" s="1563"/>
      <c r="F22" s="1563"/>
      <c r="G22" s="1564"/>
      <c r="H22" s="1566"/>
      <c r="I22" s="148" t="s">
        <v>177</v>
      </c>
      <c r="J22" s="1569"/>
      <c r="K22" s="146"/>
      <c r="L22" s="147">
        <f t="shared" si="0"/>
        <v>0</v>
      </c>
      <c r="M22" s="117"/>
      <c r="N22" s="117"/>
      <c r="O22" s="117"/>
      <c r="P22" s="116"/>
    </row>
    <row r="23" spans="3:16" ht="18" customHeight="1">
      <c r="C23" s="116"/>
      <c r="D23" s="1570" t="s">
        <v>478</v>
      </c>
      <c r="E23" s="1571"/>
      <c r="F23" s="1571"/>
      <c r="G23" s="1571"/>
      <c r="H23" s="296"/>
      <c r="I23" s="297"/>
      <c r="J23" s="285"/>
      <c r="K23" s="298"/>
      <c r="L23" s="147">
        <f>ROUND(J23*K23*24,0)</f>
        <v>0</v>
      </c>
      <c r="M23" s="117"/>
      <c r="N23" s="117"/>
      <c r="O23" s="117"/>
      <c r="P23" s="116"/>
    </row>
    <row r="24" spans="3:16" ht="18" customHeight="1">
      <c r="C24" s="116"/>
      <c r="D24" s="1572" t="s">
        <v>622</v>
      </c>
      <c r="E24" s="1571"/>
      <c r="F24" s="1571"/>
      <c r="G24" s="1571"/>
      <c r="H24" s="149"/>
      <c r="I24" s="150"/>
      <c r="J24" s="151"/>
      <c r="K24" s="152"/>
      <c r="L24" s="147">
        <f>ROUND(J24*K24*24,0)</f>
        <v>0</v>
      </c>
      <c r="M24" s="117"/>
      <c r="N24" s="117"/>
      <c r="O24" s="117"/>
      <c r="P24" s="116"/>
    </row>
    <row r="25" spans="3:16" ht="18" customHeight="1">
      <c r="C25" s="116"/>
      <c r="D25" s="1572" t="s">
        <v>623</v>
      </c>
      <c r="E25" s="1571"/>
      <c r="F25" s="1571"/>
      <c r="G25" s="1571"/>
      <c r="H25" s="149"/>
      <c r="I25" s="150"/>
      <c r="J25" s="151"/>
      <c r="K25" s="152"/>
      <c r="L25" s="147">
        <f>ROUND(J25*K25*24,0)</f>
        <v>0</v>
      </c>
      <c r="M25" s="117"/>
      <c r="N25" s="117"/>
      <c r="O25" s="117"/>
      <c r="P25" s="116"/>
    </row>
    <row r="26" spans="3:16" ht="18" customHeight="1">
      <c r="C26" s="116"/>
      <c r="D26" s="153" t="s">
        <v>1028</v>
      </c>
      <c r="E26" s="117"/>
      <c r="F26" s="117"/>
      <c r="G26" s="119"/>
      <c r="H26" s="117"/>
      <c r="I26" s="117"/>
      <c r="J26" s="117"/>
      <c r="K26" s="117"/>
      <c r="L26" s="117"/>
      <c r="M26" s="117"/>
      <c r="N26" s="117"/>
      <c r="O26" s="117"/>
      <c r="P26" s="116"/>
    </row>
    <row r="27" spans="3:16" ht="18" customHeight="1">
      <c r="C27" s="116"/>
      <c r="D27" s="153" t="s">
        <v>1029</v>
      </c>
      <c r="E27" s="117"/>
      <c r="F27" s="117"/>
      <c r="G27" s="119"/>
      <c r="H27" s="117"/>
      <c r="I27" s="117"/>
      <c r="J27" s="117"/>
      <c r="K27" s="117"/>
      <c r="L27" s="117"/>
      <c r="M27" s="117"/>
      <c r="N27" s="117"/>
      <c r="O27" s="117"/>
      <c r="P27" s="116"/>
    </row>
    <row r="28" spans="3:16" ht="18" customHeight="1">
      <c r="C28" s="116"/>
      <c r="D28" s="153" t="s">
        <v>1030</v>
      </c>
      <c r="E28" s="117"/>
      <c r="F28" s="117"/>
      <c r="G28" s="119"/>
      <c r="H28" s="117"/>
      <c r="I28" s="117"/>
      <c r="J28" s="117"/>
      <c r="K28" s="117"/>
      <c r="L28" s="117"/>
      <c r="M28" s="117"/>
      <c r="N28" s="117"/>
      <c r="O28" s="117"/>
      <c r="P28" s="116"/>
    </row>
    <row r="29" spans="3:16" ht="18" customHeight="1">
      <c r="C29" s="116"/>
      <c r="D29" s="153" t="s">
        <v>1031</v>
      </c>
      <c r="E29" s="117"/>
      <c r="F29" s="117"/>
      <c r="G29" s="119"/>
      <c r="H29" s="117"/>
      <c r="I29" s="117"/>
      <c r="J29" s="117"/>
      <c r="K29" s="117"/>
      <c r="L29" s="117"/>
      <c r="M29" s="117"/>
      <c r="N29" s="117"/>
      <c r="O29" s="117"/>
      <c r="P29" s="116"/>
    </row>
    <row r="30" spans="3:16" ht="18" customHeight="1">
      <c r="C30" s="116"/>
      <c r="D30" s="124"/>
      <c r="E30" s="117"/>
      <c r="F30" s="117"/>
      <c r="G30" s="119"/>
      <c r="H30" s="117"/>
      <c r="I30" s="117"/>
      <c r="J30" s="117"/>
      <c r="K30" s="117"/>
      <c r="L30" s="117"/>
      <c r="M30" s="117"/>
      <c r="N30" s="117"/>
      <c r="O30" s="117"/>
      <c r="P30" s="116"/>
    </row>
    <row r="31" spans="3:16" ht="18" customHeight="1">
      <c r="C31" s="116"/>
      <c r="D31" s="117"/>
      <c r="E31" s="117"/>
      <c r="F31" s="117"/>
      <c r="G31" s="119"/>
      <c r="H31" s="117"/>
      <c r="I31" s="117"/>
      <c r="J31" s="117"/>
      <c r="K31" s="117"/>
      <c r="L31" s="117"/>
      <c r="M31" s="117"/>
      <c r="N31" s="117"/>
      <c r="O31" s="117"/>
      <c r="P31" s="116"/>
    </row>
    <row r="32" spans="3:16" ht="18" customHeight="1">
      <c r="C32" s="116"/>
      <c r="D32" s="140" t="s">
        <v>178</v>
      </c>
      <c r="E32" s="117"/>
      <c r="F32" s="1145" t="s">
        <v>624</v>
      </c>
      <c r="H32" s="117"/>
      <c r="I32" s="140" t="s">
        <v>179</v>
      </c>
      <c r="J32" s="117"/>
      <c r="K32" s="117"/>
      <c r="L32" s="117"/>
      <c r="M32" s="117"/>
      <c r="N32" s="117"/>
      <c r="O32" s="117"/>
      <c r="P32" s="116"/>
    </row>
    <row r="33" spans="3:16" ht="18" customHeight="1">
      <c r="C33" s="116"/>
      <c r="D33" s="1573" t="s">
        <v>336</v>
      </c>
      <c r="E33" s="1576" t="s">
        <v>535</v>
      </c>
      <c r="F33" s="1577"/>
      <c r="H33" s="117"/>
      <c r="O33" s="117"/>
      <c r="P33" s="116"/>
    </row>
    <row r="34" spans="3:16" ht="18" customHeight="1">
      <c r="C34" s="116"/>
      <c r="D34" s="1573"/>
      <c r="E34" s="1144" t="s">
        <v>180</v>
      </c>
      <c r="F34" s="145" t="s">
        <v>181</v>
      </c>
      <c r="H34" s="117"/>
      <c r="I34" s="124" t="s">
        <v>340</v>
      </c>
      <c r="J34" s="154"/>
      <c r="K34" s="124" t="s">
        <v>536</v>
      </c>
      <c r="L34" s="118"/>
      <c r="M34" s="118"/>
      <c r="N34" s="118"/>
      <c r="O34" s="117"/>
      <c r="P34" s="116"/>
    </row>
    <row r="35" spans="3:16" ht="18" customHeight="1">
      <c r="C35" s="116"/>
      <c r="D35" s="145" t="s">
        <v>528</v>
      </c>
      <c r="E35" s="299"/>
      <c r="F35" s="157"/>
      <c r="I35" s="155"/>
      <c r="J35" s="118"/>
      <c r="K35" s="118"/>
      <c r="L35" s="156"/>
      <c r="M35" s="156"/>
      <c r="N35" s="156"/>
      <c r="O35" s="117"/>
      <c r="P35" s="116"/>
    </row>
    <row r="36" spans="3:16" ht="18" customHeight="1">
      <c r="C36" s="116"/>
      <c r="D36" s="145" t="s">
        <v>529</v>
      </c>
      <c r="E36" s="299"/>
      <c r="F36" s="157"/>
      <c r="I36" s="124" t="s">
        <v>182</v>
      </c>
      <c r="J36" s="157"/>
      <c r="K36" s="124" t="s">
        <v>183</v>
      </c>
      <c r="L36" s="156"/>
      <c r="M36" s="156"/>
      <c r="N36" s="156"/>
      <c r="O36" s="117"/>
      <c r="P36" s="116"/>
    </row>
    <row r="37" spans="3:16" ht="18" customHeight="1">
      <c r="C37" s="116"/>
      <c r="D37" s="145" t="s">
        <v>530</v>
      </c>
      <c r="E37" s="299"/>
      <c r="F37" s="157"/>
      <c r="I37" s="156"/>
      <c r="J37" s="156"/>
      <c r="K37" s="156"/>
      <c r="L37" s="156"/>
      <c r="M37" s="156"/>
      <c r="N37" s="156"/>
      <c r="O37" s="117"/>
      <c r="P37" s="116"/>
    </row>
    <row r="38" spans="3:16" ht="18" customHeight="1">
      <c r="C38" s="116"/>
      <c r="D38" s="145" t="s">
        <v>531</v>
      </c>
      <c r="E38" s="299"/>
      <c r="F38" s="157"/>
      <c r="I38" s="153" t="s">
        <v>184</v>
      </c>
      <c r="J38" s="157"/>
      <c r="K38" s="153" t="s">
        <v>1036</v>
      </c>
      <c r="L38" s="156"/>
      <c r="M38" s="156"/>
      <c r="N38" s="156"/>
      <c r="O38" s="117"/>
      <c r="P38" s="116"/>
    </row>
    <row r="39" spans="3:16" ht="18" customHeight="1">
      <c r="C39" s="116"/>
      <c r="D39" s="145" t="s">
        <v>532</v>
      </c>
      <c r="E39" s="299"/>
      <c r="F39" s="157"/>
      <c r="L39" s="156"/>
      <c r="M39" s="156"/>
      <c r="N39" s="156"/>
      <c r="O39" s="117"/>
      <c r="P39" s="116"/>
    </row>
    <row r="40" spans="3:16" ht="18" customHeight="1">
      <c r="C40" s="116"/>
      <c r="D40" s="145" t="s">
        <v>533</v>
      </c>
      <c r="E40" s="299"/>
      <c r="F40" s="157"/>
      <c r="I40" s="156"/>
      <c r="J40" s="156"/>
      <c r="K40" s="156"/>
      <c r="L40" s="156"/>
      <c r="M40" s="156"/>
      <c r="N40" s="156"/>
      <c r="O40" s="117"/>
      <c r="P40" s="116"/>
    </row>
    <row r="41" spans="3:16" ht="18" customHeight="1">
      <c r="C41" s="116"/>
      <c r="D41" s="145" t="s">
        <v>534</v>
      </c>
      <c r="E41" s="299"/>
      <c r="F41" s="157"/>
      <c r="I41" s="156"/>
      <c r="J41" s="156"/>
      <c r="K41" s="156"/>
      <c r="L41" s="156"/>
      <c r="M41" s="156"/>
      <c r="N41" s="156"/>
      <c r="O41" s="117"/>
      <c r="P41" s="116"/>
    </row>
    <row r="42" spans="3:16" ht="18" customHeight="1">
      <c r="C42" s="116"/>
      <c r="D42" s="153" t="s">
        <v>1028</v>
      </c>
      <c r="E42" s="117"/>
      <c r="F42" s="117"/>
      <c r="G42" s="119"/>
      <c r="H42" s="117"/>
      <c r="I42" s="153" t="s">
        <v>1028</v>
      </c>
      <c r="J42" s="117"/>
      <c r="K42" s="117"/>
      <c r="L42" s="117"/>
      <c r="M42" s="117"/>
      <c r="N42" s="117"/>
      <c r="O42" s="117"/>
      <c r="P42" s="116"/>
    </row>
    <row r="43" spans="3:16" ht="18" customHeight="1">
      <c r="C43" s="116"/>
      <c r="D43" s="153" t="s">
        <v>1037</v>
      </c>
      <c r="E43" s="117"/>
      <c r="F43" s="117"/>
      <c r="G43" s="119"/>
      <c r="H43" s="117"/>
      <c r="I43" s="153" t="s">
        <v>1040</v>
      </c>
      <c r="J43" s="117"/>
      <c r="K43" s="117"/>
      <c r="L43" s="117"/>
      <c r="M43" s="117"/>
      <c r="N43" s="117"/>
      <c r="O43" s="117"/>
      <c r="P43" s="116"/>
    </row>
    <row r="44" spans="3:16" ht="18" customHeight="1">
      <c r="C44" s="116"/>
      <c r="D44" s="153" t="s">
        <v>1039</v>
      </c>
      <c r="E44" s="117"/>
      <c r="F44" s="117"/>
      <c r="G44" s="119"/>
      <c r="H44" s="117"/>
      <c r="I44" s="153" t="s">
        <v>1041</v>
      </c>
      <c r="J44" s="117"/>
      <c r="K44" s="117"/>
      <c r="L44" s="117"/>
      <c r="M44" s="117"/>
      <c r="N44" s="117"/>
      <c r="O44" s="117"/>
      <c r="P44" s="116"/>
    </row>
    <row r="45" spans="3:16" ht="18" customHeight="1">
      <c r="C45" s="116"/>
      <c r="D45" s="153" t="s">
        <v>701</v>
      </c>
      <c r="E45" s="117"/>
      <c r="F45" s="117"/>
      <c r="G45" s="119"/>
      <c r="H45" s="117"/>
      <c r="I45" s="124"/>
      <c r="J45" s="117"/>
      <c r="K45" s="117"/>
      <c r="L45" s="117"/>
      <c r="M45" s="117"/>
      <c r="N45" s="117"/>
      <c r="O45" s="117"/>
      <c r="P45" s="116"/>
    </row>
    <row r="46" spans="3:16" ht="18" customHeight="1">
      <c r="C46" s="116"/>
      <c r="D46" s="153" t="s">
        <v>1038</v>
      </c>
      <c r="E46" s="117"/>
      <c r="F46" s="117"/>
      <c r="G46" s="119"/>
      <c r="H46" s="117"/>
      <c r="I46" s="117"/>
      <c r="J46" s="117"/>
      <c r="K46" s="117"/>
      <c r="L46" s="117"/>
      <c r="M46" s="117"/>
      <c r="N46" s="117"/>
      <c r="O46" s="117"/>
      <c r="P46" s="116"/>
    </row>
    <row r="47" spans="3:16" ht="34.5" customHeight="1">
      <c r="C47" s="116"/>
      <c r="D47" s="336" t="s">
        <v>185</v>
      </c>
      <c r="E47" s="117"/>
      <c r="F47" s="117"/>
      <c r="G47" s="119"/>
      <c r="H47" s="117"/>
      <c r="I47" s="117"/>
      <c r="J47" s="117"/>
      <c r="K47" s="117"/>
      <c r="L47" s="117"/>
      <c r="M47" s="117"/>
      <c r="N47" s="117"/>
      <c r="O47" s="117"/>
      <c r="P47" s="116"/>
    </row>
    <row r="48" spans="3:16" ht="18" customHeight="1">
      <c r="C48" s="116"/>
      <c r="D48" s="1581" t="s">
        <v>336</v>
      </c>
      <c r="E48" s="1574" t="s">
        <v>638</v>
      </c>
      <c r="F48" s="1582" t="s">
        <v>537</v>
      </c>
      <c r="G48" s="1582" t="s">
        <v>337</v>
      </c>
      <c r="H48" s="1587" t="s">
        <v>186</v>
      </c>
      <c r="I48" s="1583" t="s">
        <v>187</v>
      </c>
      <c r="J48" s="1583" t="s">
        <v>188</v>
      </c>
      <c r="K48" s="1583" t="s">
        <v>189</v>
      </c>
      <c r="L48" s="1583" t="s">
        <v>190</v>
      </c>
      <c r="M48" s="1585" t="s">
        <v>191</v>
      </c>
      <c r="O48" s="355"/>
    </row>
    <row r="49" spans="3:22" ht="41.25" customHeight="1">
      <c r="C49" s="116"/>
      <c r="D49" s="1581"/>
      <c r="E49" s="1575"/>
      <c r="F49" s="1581"/>
      <c r="G49" s="1581"/>
      <c r="H49" s="1588"/>
      <c r="I49" s="1584"/>
      <c r="J49" s="1584"/>
      <c r="K49" s="1584"/>
      <c r="L49" s="1584"/>
      <c r="M49" s="1586"/>
      <c r="O49" s="355"/>
    </row>
    <row r="50" spans="3:22" ht="18" customHeight="1">
      <c r="C50" s="116"/>
      <c r="D50" s="1578" t="s">
        <v>528</v>
      </c>
      <c r="E50" s="1579">
        <v>2</v>
      </c>
      <c r="F50" s="300" t="s">
        <v>538</v>
      </c>
      <c r="G50" s="158">
        <f>COUNTIF('様式第15号-3-1（別紙2）'!$E$75:$DV$77,Q50)</f>
        <v>0</v>
      </c>
      <c r="H50" s="1146">
        <f>$E$35*24</f>
        <v>0</v>
      </c>
      <c r="I50" s="1147">
        <f>SUM(L$9,L$23:L$25)</f>
        <v>0</v>
      </c>
      <c r="J50" s="1147" t="str">
        <f>IF(H50-I50&lt;=0,"0",H50-I50)</f>
        <v>0</v>
      </c>
      <c r="K50" s="1147">
        <f>ROUND($G50*H50,0)</f>
        <v>0</v>
      </c>
      <c r="L50" s="1147">
        <f>ROUND($G50*I50,0)</f>
        <v>0</v>
      </c>
      <c r="M50" s="1148">
        <f>ROUND($G50*J50,0)</f>
        <v>0</v>
      </c>
      <c r="O50" s="355"/>
      <c r="Q50" s="301">
        <v>121</v>
      </c>
      <c r="S50" s="159"/>
      <c r="T50" s="159"/>
      <c r="U50" s="159"/>
      <c r="V50" s="159"/>
    </row>
    <row r="51" spans="3:22" ht="18" customHeight="1">
      <c r="C51" s="116"/>
      <c r="D51" s="1578"/>
      <c r="E51" s="1580"/>
      <c r="F51" s="300" t="s">
        <v>539</v>
      </c>
      <c r="G51" s="158">
        <f>COUNTIF('様式第15号-3-1（別紙2）'!$E$75:$DV$77,Q51)</f>
        <v>0</v>
      </c>
      <c r="H51" s="1146">
        <f>$E$35*24</f>
        <v>0</v>
      </c>
      <c r="I51" s="1147">
        <f>SUM(L$9,L$23:L$23,L$25)</f>
        <v>0</v>
      </c>
      <c r="J51" s="1147" t="str">
        <f>IF(H51-I51&lt;=0,"0",H51-I51)</f>
        <v>0</v>
      </c>
      <c r="K51" s="1147">
        <f t="shared" ref="K51:K79" si="1">ROUND($G51*H51,0)</f>
        <v>0</v>
      </c>
      <c r="L51" s="1147">
        <f t="shared" ref="L51:L79" si="2">ROUND($G51*I51,0)</f>
        <v>0</v>
      </c>
      <c r="M51" s="1148">
        <f t="shared" ref="M51:M79" si="3">ROUND($G51*J51,0)</f>
        <v>0</v>
      </c>
      <c r="O51" s="355"/>
      <c r="Q51" s="301">
        <v>120</v>
      </c>
      <c r="S51" s="159"/>
    </row>
    <row r="52" spans="3:22" ht="18" customHeight="1">
      <c r="C52" s="116"/>
      <c r="D52" s="1578"/>
      <c r="E52" s="1579">
        <v>1</v>
      </c>
      <c r="F52" s="300" t="s">
        <v>538</v>
      </c>
      <c r="G52" s="158">
        <f>COUNTIF('様式第15号-3-1（別紙2）'!$E$75:$DV$77,Q52)</f>
        <v>21</v>
      </c>
      <c r="H52" s="1146">
        <f>$F$35*24</f>
        <v>0</v>
      </c>
      <c r="I52" s="1147">
        <f>SUM(L$10,L$23:L$25)</f>
        <v>0</v>
      </c>
      <c r="J52" s="1147" t="str">
        <f t="shared" ref="J52:J79" si="4">IF(H52-I52&lt;=0,"0",H52-I52)</f>
        <v>0</v>
      </c>
      <c r="K52" s="1147">
        <f t="shared" si="1"/>
        <v>0</v>
      </c>
      <c r="L52" s="1147">
        <f t="shared" si="2"/>
        <v>0</v>
      </c>
      <c r="M52" s="1148">
        <f t="shared" si="3"/>
        <v>0</v>
      </c>
      <c r="O52" s="355"/>
      <c r="Q52" s="301">
        <v>111</v>
      </c>
      <c r="S52" s="159"/>
    </row>
    <row r="53" spans="3:22" ht="18" customHeight="1">
      <c r="C53" s="116"/>
      <c r="D53" s="1578"/>
      <c r="E53" s="1579"/>
      <c r="F53" s="300" t="s">
        <v>539</v>
      </c>
      <c r="G53" s="158">
        <f>COUNTIF('様式第15号-3-1（別紙2）'!$E$75:$DV$77,Q53)</f>
        <v>10</v>
      </c>
      <c r="H53" s="1146">
        <f>$F$35*24</f>
        <v>0</v>
      </c>
      <c r="I53" s="1147">
        <f>SUM(L$10,L$23,L$25)</f>
        <v>0</v>
      </c>
      <c r="J53" s="1147" t="str">
        <f t="shared" si="4"/>
        <v>0</v>
      </c>
      <c r="K53" s="1147">
        <f t="shared" si="1"/>
        <v>0</v>
      </c>
      <c r="L53" s="1147">
        <f t="shared" si="2"/>
        <v>0</v>
      </c>
      <c r="M53" s="1148">
        <f t="shared" si="3"/>
        <v>0</v>
      </c>
      <c r="O53" s="355"/>
      <c r="Q53" s="301">
        <v>110</v>
      </c>
      <c r="S53" s="159"/>
    </row>
    <row r="54" spans="3:22" ht="18" customHeight="1">
      <c r="C54" s="116"/>
      <c r="D54" s="1578" t="s">
        <v>529</v>
      </c>
      <c r="E54" s="1579">
        <v>2</v>
      </c>
      <c r="F54" s="300" t="s">
        <v>538</v>
      </c>
      <c r="G54" s="158">
        <f>COUNTIF('様式第15号-3-1（別紙2）'!$E$75:$DV$77,Q54)</f>
        <v>0</v>
      </c>
      <c r="H54" s="1146">
        <f>$E$36*24</f>
        <v>0</v>
      </c>
      <c r="I54" s="1147">
        <f>SUM(L$11,L$23:L$25)</f>
        <v>0</v>
      </c>
      <c r="J54" s="1147" t="str">
        <f t="shared" si="4"/>
        <v>0</v>
      </c>
      <c r="K54" s="1147">
        <f t="shared" si="1"/>
        <v>0</v>
      </c>
      <c r="L54" s="1147">
        <f t="shared" si="2"/>
        <v>0</v>
      </c>
      <c r="M54" s="1148">
        <f t="shared" si="3"/>
        <v>0</v>
      </c>
      <c r="O54" s="355"/>
      <c r="Q54" s="301">
        <v>221</v>
      </c>
      <c r="S54" s="159"/>
    </row>
    <row r="55" spans="3:22" ht="18" customHeight="1">
      <c r="C55" s="116"/>
      <c r="D55" s="1578"/>
      <c r="E55" s="1580"/>
      <c r="F55" s="300" t="s">
        <v>539</v>
      </c>
      <c r="G55" s="158">
        <f>COUNTIF('様式第15号-3-1（別紙2）'!$E$75:$DV$77,Q55)</f>
        <v>0</v>
      </c>
      <c r="H55" s="1146">
        <f>$E$36*24</f>
        <v>0</v>
      </c>
      <c r="I55" s="1147">
        <f>SUM(L$11,L$23:L$23,L$25)</f>
        <v>0</v>
      </c>
      <c r="J55" s="1147" t="str">
        <f t="shared" si="4"/>
        <v>0</v>
      </c>
      <c r="K55" s="1147">
        <f t="shared" si="1"/>
        <v>0</v>
      </c>
      <c r="L55" s="1147">
        <f t="shared" si="2"/>
        <v>0</v>
      </c>
      <c r="M55" s="1148">
        <f t="shared" si="3"/>
        <v>0</v>
      </c>
      <c r="O55" s="355"/>
      <c r="Q55" s="301">
        <v>220</v>
      </c>
      <c r="S55" s="159"/>
    </row>
    <row r="56" spans="3:22" ht="18" customHeight="1">
      <c r="C56" s="116"/>
      <c r="D56" s="1578"/>
      <c r="E56" s="1579">
        <v>1</v>
      </c>
      <c r="F56" s="300" t="s">
        <v>538</v>
      </c>
      <c r="G56" s="158">
        <f>COUNTIF('様式第15号-3-1（別紙2）'!$E$75:$DV$77,Q56)</f>
        <v>30</v>
      </c>
      <c r="H56" s="1146">
        <f>$F$36*24</f>
        <v>0</v>
      </c>
      <c r="I56" s="1147">
        <f>SUM(L$12,L$23:L$25)</f>
        <v>0</v>
      </c>
      <c r="J56" s="1147" t="str">
        <f t="shared" si="4"/>
        <v>0</v>
      </c>
      <c r="K56" s="1147">
        <f t="shared" si="1"/>
        <v>0</v>
      </c>
      <c r="L56" s="1147">
        <f t="shared" si="2"/>
        <v>0</v>
      </c>
      <c r="M56" s="1148">
        <f t="shared" si="3"/>
        <v>0</v>
      </c>
      <c r="O56" s="355"/>
      <c r="Q56" s="301">
        <v>211</v>
      </c>
      <c r="S56" s="159"/>
    </row>
    <row r="57" spans="3:22" ht="18" customHeight="1">
      <c r="C57" s="116"/>
      <c r="D57" s="1578"/>
      <c r="E57" s="1579"/>
      <c r="F57" s="300" t="s">
        <v>539</v>
      </c>
      <c r="G57" s="158">
        <f>COUNTIF('様式第15号-3-1（別紙2）'!$E$75:$DV$77,Q57)</f>
        <v>14</v>
      </c>
      <c r="H57" s="1146">
        <f>$F$36*24</f>
        <v>0</v>
      </c>
      <c r="I57" s="1147">
        <f>SUM(L$12,L$23,L$25)</f>
        <v>0</v>
      </c>
      <c r="J57" s="1147" t="str">
        <f t="shared" si="4"/>
        <v>0</v>
      </c>
      <c r="K57" s="1147">
        <f t="shared" si="1"/>
        <v>0</v>
      </c>
      <c r="L57" s="1147">
        <f t="shared" si="2"/>
        <v>0</v>
      </c>
      <c r="M57" s="1148">
        <f t="shared" si="3"/>
        <v>0</v>
      </c>
      <c r="O57" s="355"/>
      <c r="Q57" s="301">
        <v>210</v>
      </c>
      <c r="S57" s="159"/>
    </row>
    <row r="58" spans="3:22" ht="18" customHeight="1">
      <c r="C58" s="116"/>
      <c r="D58" s="1578" t="s">
        <v>540</v>
      </c>
      <c r="E58" s="1579">
        <v>2</v>
      </c>
      <c r="F58" s="300" t="s">
        <v>538</v>
      </c>
      <c r="G58" s="158">
        <f>COUNTIF('様式第15号-3-1（別紙2）'!$E$75:$DV$77,Q58)</f>
        <v>0</v>
      </c>
      <c r="H58" s="1146">
        <f>$E$37*24</f>
        <v>0</v>
      </c>
      <c r="I58" s="1147">
        <f>SUM(L$13,L$23:L$25)</f>
        <v>0</v>
      </c>
      <c r="J58" s="1147" t="str">
        <f t="shared" si="4"/>
        <v>0</v>
      </c>
      <c r="K58" s="1147">
        <f t="shared" si="1"/>
        <v>0</v>
      </c>
      <c r="L58" s="1147">
        <f t="shared" si="2"/>
        <v>0</v>
      </c>
      <c r="M58" s="1148">
        <f t="shared" si="3"/>
        <v>0</v>
      </c>
      <c r="O58" s="355"/>
      <c r="Q58" s="301">
        <v>321</v>
      </c>
      <c r="S58" s="159"/>
    </row>
    <row r="59" spans="3:22" ht="18" customHeight="1">
      <c r="C59" s="116"/>
      <c r="D59" s="1578"/>
      <c r="E59" s="1580"/>
      <c r="F59" s="300" t="s">
        <v>539</v>
      </c>
      <c r="G59" s="158">
        <f>COUNTIF('様式第15号-3-1（別紙2）'!$E$75:$DV$77,Q59)</f>
        <v>0</v>
      </c>
      <c r="H59" s="1146">
        <f>$E$37*24</f>
        <v>0</v>
      </c>
      <c r="I59" s="1147">
        <f>SUM(L$13,L$23:L$23,L$25)</f>
        <v>0</v>
      </c>
      <c r="J59" s="1147" t="str">
        <f t="shared" si="4"/>
        <v>0</v>
      </c>
      <c r="K59" s="1147">
        <f t="shared" si="1"/>
        <v>0</v>
      </c>
      <c r="L59" s="1147">
        <f t="shared" si="2"/>
        <v>0</v>
      </c>
      <c r="M59" s="1148">
        <f t="shared" si="3"/>
        <v>0</v>
      </c>
      <c r="O59" s="355"/>
      <c r="Q59" s="301">
        <v>320</v>
      </c>
      <c r="S59" s="159"/>
    </row>
    <row r="60" spans="3:22" ht="18" customHeight="1">
      <c r="C60" s="116"/>
      <c r="D60" s="1578"/>
      <c r="E60" s="1579">
        <v>1</v>
      </c>
      <c r="F60" s="300" t="s">
        <v>538</v>
      </c>
      <c r="G60" s="158">
        <f>COUNTIF('様式第15号-3-1（別紙2）'!$E$75:$DV$77,Q60)</f>
        <v>34</v>
      </c>
      <c r="H60" s="1146">
        <f>$F$37*24</f>
        <v>0</v>
      </c>
      <c r="I60" s="1147">
        <f>SUM(L$14,L$23:L$25)</f>
        <v>0</v>
      </c>
      <c r="J60" s="1147" t="str">
        <f t="shared" si="4"/>
        <v>0</v>
      </c>
      <c r="K60" s="1147">
        <f t="shared" si="1"/>
        <v>0</v>
      </c>
      <c r="L60" s="1147">
        <f t="shared" si="2"/>
        <v>0</v>
      </c>
      <c r="M60" s="1148">
        <f t="shared" si="3"/>
        <v>0</v>
      </c>
      <c r="O60" s="355"/>
      <c r="Q60" s="301">
        <v>311</v>
      </c>
      <c r="S60" s="159"/>
    </row>
    <row r="61" spans="3:22" ht="18" customHeight="1">
      <c r="C61" s="116"/>
      <c r="D61" s="1578"/>
      <c r="E61" s="1579"/>
      <c r="F61" s="300" t="s">
        <v>539</v>
      </c>
      <c r="G61" s="158">
        <f>COUNTIF('様式第15号-3-1（別紙2）'!$E$75:$DV$77,Q61)</f>
        <v>19</v>
      </c>
      <c r="H61" s="1146">
        <f>$F$37*24</f>
        <v>0</v>
      </c>
      <c r="I61" s="1147">
        <f>SUM(L$14,L$23,L$25)</f>
        <v>0</v>
      </c>
      <c r="J61" s="1147" t="str">
        <f t="shared" si="4"/>
        <v>0</v>
      </c>
      <c r="K61" s="1147">
        <f t="shared" si="1"/>
        <v>0</v>
      </c>
      <c r="L61" s="1147">
        <f t="shared" si="2"/>
        <v>0</v>
      </c>
      <c r="M61" s="1148">
        <f t="shared" si="3"/>
        <v>0</v>
      </c>
      <c r="O61" s="355"/>
      <c r="Q61" s="301">
        <v>310</v>
      </c>
      <c r="S61" s="159"/>
    </row>
    <row r="62" spans="3:22" ht="18" customHeight="1">
      <c r="C62" s="116"/>
      <c r="D62" s="1578" t="s">
        <v>541</v>
      </c>
      <c r="E62" s="1579">
        <v>2</v>
      </c>
      <c r="F62" s="300" t="s">
        <v>538</v>
      </c>
      <c r="G62" s="158">
        <f>COUNTIF('様式第15号-3-1（別紙2）'!$E$75:$DV$77,Q62)</f>
        <v>0</v>
      </c>
      <c r="H62" s="1146">
        <f>$E$38*24</f>
        <v>0</v>
      </c>
      <c r="I62" s="1147">
        <f>SUM(L$15,L$23:L$25)</f>
        <v>0</v>
      </c>
      <c r="J62" s="1147" t="str">
        <f t="shared" si="4"/>
        <v>0</v>
      </c>
      <c r="K62" s="1147">
        <f t="shared" si="1"/>
        <v>0</v>
      </c>
      <c r="L62" s="1147">
        <f t="shared" si="2"/>
        <v>0</v>
      </c>
      <c r="M62" s="1148">
        <f t="shared" si="3"/>
        <v>0</v>
      </c>
      <c r="O62" s="355"/>
      <c r="Q62" s="301">
        <v>421</v>
      </c>
      <c r="S62" s="159"/>
    </row>
    <row r="63" spans="3:22" ht="18" customHeight="1">
      <c r="C63" s="116"/>
      <c r="D63" s="1578"/>
      <c r="E63" s="1580"/>
      <c r="F63" s="300" t="s">
        <v>539</v>
      </c>
      <c r="G63" s="158">
        <f>COUNTIF('様式第15号-3-1（別紙2）'!$E$75:$DV$77,Q63)</f>
        <v>0</v>
      </c>
      <c r="H63" s="1146">
        <f>$E$38*24</f>
        <v>0</v>
      </c>
      <c r="I63" s="1147">
        <f>SUM(L$15,L$23:L$23,L$25)</f>
        <v>0</v>
      </c>
      <c r="J63" s="1147" t="str">
        <f t="shared" si="4"/>
        <v>0</v>
      </c>
      <c r="K63" s="1147">
        <f t="shared" si="1"/>
        <v>0</v>
      </c>
      <c r="L63" s="1147">
        <f t="shared" si="2"/>
        <v>0</v>
      </c>
      <c r="M63" s="1148">
        <f t="shared" si="3"/>
        <v>0</v>
      </c>
      <c r="O63" s="355"/>
      <c r="Q63" s="301">
        <v>420</v>
      </c>
      <c r="S63" s="159"/>
    </row>
    <row r="64" spans="3:22" ht="18" customHeight="1">
      <c r="C64" s="116"/>
      <c r="D64" s="1578"/>
      <c r="E64" s="1579">
        <v>1</v>
      </c>
      <c r="F64" s="300" t="s">
        <v>538</v>
      </c>
      <c r="G64" s="158">
        <f>COUNTIF('様式第15号-3-1（別紙2）'!$E$75:$DV$77,Q64)</f>
        <v>40</v>
      </c>
      <c r="H64" s="1146">
        <f>$F$38*24</f>
        <v>0</v>
      </c>
      <c r="I64" s="1147">
        <f>SUM(L$16,L$23:L$25)</f>
        <v>0</v>
      </c>
      <c r="J64" s="1147" t="str">
        <f t="shared" si="4"/>
        <v>0</v>
      </c>
      <c r="K64" s="1147">
        <f t="shared" si="1"/>
        <v>0</v>
      </c>
      <c r="L64" s="1147">
        <f t="shared" si="2"/>
        <v>0</v>
      </c>
      <c r="M64" s="1148">
        <f t="shared" si="3"/>
        <v>0</v>
      </c>
      <c r="O64" s="355"/>
      <c r="Q64" s="301">
        <v>411</v>
      </c>
      <c r="S64" s="159"/>
    </row>
    <row r="65" spans="3:19" ht="18" customHeight="1">
      <c r="C65" s="116"/>
      <c r="D65" s="1578"/>
      <c r="E65" s="1579"/>
      <c r="F65" s="300" t="s">
        <v>539</v>
      </c>
      <c r="G65" s="158">
        <f>COUNTIF('様式第15号-3-1（別紙2）'!$E$75:$DV$77,Q65)</f>
        <v>20</v>
      </c>
      <c r="H65" s="1146">
        <f>$F$38*24</f>
        <v>0</v>
      </c>
      <c r="I65" s="1147">
        <f>SUM(L$16,L$23,L$25)</f>
        <v>0</v>
      </c>
      <c r="J65" s="1147" t="str">
        <f t="shared" si="4"/>
        <v>0</v>
      </c>
      <c r="K65" s="1147">
        <f t="shared" si="1"/>
        <v>0</v>
      </c>
      <c r="L65" s="1147">
        <f t="shared" si="2"/>
        <v>0</v>
      </c>
      <c r="M65" s="1148">
        <f t="shared" si="3"/>
        <v>0</v>
      </c>
      <c r="O65" s="355"/>
      <c r="Q65" s="301">
        <v>410</v>
      </c>
      <c r="S65" s="159"/>
    </row>
    <row r="66" spans="3:19" ht="18" customHeight="1">
      <c r="C66" s="116"/>
      <c r="D66" s="1578" t="s">
        <v>542</v>
      </c>
      <c r="E66" s="1579">
        <v>2</v>
      </c>
      <c r="F66" s="300" t="s">
        <v>538</v>
      </c>
      <c r="G66" s="158">
        <f>COUNTIF('様式第15号-3-1（別紙2）'!$E$75:$DV$77,Q66)</f>
        <v>0</v>
      </c>
      <c r="H66" s="1146">
        <f>$E$39*24</f>
        <v>0</v>
      </c>
      <c r="I66" s="1147">
        <f>SUM(L$17,L$23:L$25)</f>
        <v>0</v>
      </c>
      <c r="J66" s="1147" t="str">
        <f t="shared" si="4"/>
        <v>0</v>
      </c>
      <c r="K66" s="1147">
        <f t="shared" si="1"/>
        <v>0</v>
      </c>
      <c r="L66" s="1147">
        <f t="shared" si="2"/>
        <v>0</v>
      </c>
      <c r="M66" s="1148">
        <f t="shared" si="3"/>
        <v>0</v>
      </c>
      <c r="O66" s="355"/>
      <c r="Q66" s="301">
        <v>521</v>
      </c>
      <c r="S66" s="159"/>
    </row>
    <row r="67" spans="3:19" ht="18" customHeight="1">
      <c r="C67" s="116"/>
      <c r="D67" s="1578"/>
      <c r="E67" s="1580"/>
      <c r="F67" s="300" t="s">
        <v>539</v>
      </c>
      <c r="G67" s="158">
        <f>COUNTIF('様式第15号-3-1（別紙2）'!$E$75:$DV$77,Q67)</f>
        <v>0</v>
      </c>
      <c r="H67" s="1146">
        <f>$E$39*24</f>
        <v>0</v>
      </c>
      <c r="I67" s="1147">
        <f>SUM(L$17,L$23:L$23,L$25)</f>
        <v>0</v>
      </c>
      <c r="J67" s="1147" t="str">
        <f t="shared" si="4"/>
        <v>0</v>
      </c>
      <c r="K67" s="1147">
        <f t="shared" si="1"/>
        <v>0</v>
      </c>
      <c r="L67" s="1147">
        <f t="shared" si="2"/>
        <v>0</v>
      </c>
      <c r="M67" s="1148">
        <f t="shared" si="3"/>
        <v>0</v>
      </c>
      <c r="O67" s="355"/>
      <c r="Q67" s="301">
        <v>520</v>
      </c>
      <c r="S67" s="159"/>
    </row>
    <row r="68" spans="3:19" ht="18" customHeight="1">
      <c r="C68" s="116"/>
      <c r="D68" s="1578"/>
      <c r="E68" s="1579">
        <v>1</v>
      </c>
      <c r="F68" s="300" t="s">
        <v>538</v>
      </c>
      <c r="G68" s="158">
        <f>COUNTIF('様式第15号-3-1（別紙2）'!$E$75:$DV$77,Q68)</f>
        <v>42</v>
      </c>
      <c r="H68" s="1146">
        <f>$F$39*24</f>
        <v>0</v>
      </c>
      <c r="I68" s="1147">
        <f>SUM(L$18,L$23:L$25)</f>
        <v>0</v>
      </c>
      <c r="J68" s="1147" t="str">
        <f t="shared" si="4"/>
        <v>0</v>
      </c>
      <c r="K68" s="1147">
        <f t="shared" si="1"/>
        <v>0</v>
      </c>
      <c r="L68" s="1147">
        <f t="shared" si="2"/>
        <v>0</v>
      </c>
      <c r="M68" s="1148">
        <f t="shared" si="3"/>
        <v>0</v>
      </c>
      <c r="O68" s="355"/>
      <c r="Q68" s="301">
        <v>511</v>
      </c>
      <c r="S68" s="159"/>
    </row>
    <row r="69" spans="3:19" ht="18" customHeight="1">
      <c r="C69" s="116"/>
      <c r="D69" s="1578"/>
      <c r="E69" s="1579"/>
      <c r="F69" s="300" t="s">
        <v>539</v>
      </c>
      <c r="G69" s="158">
        <f>COUNTIF('様式第15号-3-1（別紙2）'!$E$75:$DV$77,Q69)</f>
        <v>18</v>
      </c>
      <c r="H69" s="1146">
        <f>$F$39*24</f>
        <v>0</v>
      </c>
      <c r="I69" s="1147">
        <f>SUM(L$18,L$23,L$25)</f>
        <v>0</v>
      </c>
      <c r="J69" s="1147" t="str">
        <f t="shared" si="4"/>
        <v>0</v>
      </c>
      <c r="K69" s="1147">
        <f t="shared" si="1"/>
        <v>0</v>
      </c>
      <c r="L69" s="1147">
        <f t="shared" si="2"/>
        <v>0</v>
      </c>
      <c r="M69" s="1148">
        <f t="shared" si="3"/>
        <v>0</v>
      </c>
      <c r="O69" s="355"/>
      <c r="Q69" s="301">
        <v>510</v>
      </c>
      <c r="S69" s="159"/>
    </row>
    <row r="70" spans="3:19" ht="18" customHeight="1">
      <c r="C70" s="116"/>
      <c r="D70" s="1578" t="s">
        <v>543</v>
      </c>
      <c r="E70" s="1579">
        <v>2</v>
      </c>
      <c r="F70" s="300" t="s">
        <v>538</v>
      </c>
      <c r="G70" s="158">
        <f>COUNTIF('様式第15号-3-1（別紙2）'!$E$75:$DV$77,Q70)</f>
        <v>0</v>
      </c>
      <c r="H70" s="1146">
        <f>$E$40*24</f>
        <v>0</v>
      </c>
      <c r="I70" s="1147">
        <f>SUM(L$19,L$23:L$25)</f>
        <v>0</v>
      </c>
      <c r="J70" s="1147" t="str">
        <f t="shared" si="4"/>
        <v>0</v>
      </c>
      <c r="K70" s="1147">
        <f t="shared" si="1"/>
        <v>0</v>
      </c>
      <c r="L70" s="1147">
        <f t="shared" si="2"/>
        <v>0</v>
      </c>
      <c r="M70" s="1148">
        <f t="shared" si="3"/>
        <v>0</v>
      </c>
      <c r="O70" s="355"/>
      <c r="Q70" s="301">
        <v>621</v>
      </c>
      <c r="S70" s="159"/>
    </row>
    <row r="71" spans="3:19" ht="18" customHeight="1">
      <c r="C71" s="116"/>
      <c r="D71" s="1578"/>
      <c r="E71" s="1580"/>
      <c r="F71" s="300" t="s">
        <v>539</v>
      </c>
      <c r="G71" s="158">
        <f>COUNTIF('様式第15号-3-1（別紙2）'!$E$75:$DV$77,Q71)</f>
        <v>0</v>
      </c>
      <c r="H71" s="1146">
        <f>$E$40*24</f>
        <v>0</v>
      </c>
      <c r="I71" s="1147">
        <f>SUM(L$19,L$23:L$23,L$25)</f>
        <v>0</v>
      </c>
      <c r="J71" s="1147" t="str">
        <f t="shared" si="4"/>
        <v>0</v>
      </c>
      <c r="K71" s="1147">
        <f t="shared" si="1"/>
        <v>0</v>
      </c>
      <c r="L71" s="1147">
        <f t="shared" si="2"/>
        <v>0</v>
      </c>
      <c r="M71" s="1148">
        <f t="shared" si="3"/>
        <v>0</v>
      </c>
      <c r="O71" s="355"/>
      <c r="Q71" s="301">
        <v>620</v>
      </c>
      <c r="S71" s="159"/>
    </row>
    <row r="72" spans="3:19" ht="18" customHeight="1">
      <c r="C72" s="116"/>
      <c r="D72" s="1578"/>
      <c r="E72" s="1579">
        <v>1</v>
      </c>
      <c r="F72" s="300" t="s">
        <v>538</v>
      </c>
      <c r="G72" s="158">
        <f>COUNTIF('様式第15号-3-1（別紙2）'!$E$75:$DV$77,Q72)</f>
        <v>13</v>
      </c>
      <c r="H72" s="1146">
        <f>$F$40*24</f>
        <v>0</v>
      </c>
      <c r="I72" s="1147">
        <f>SUM(L$20,L$23:L$25)</f>
        <v>0</v>
      </c>
      <c r="J72" s="1147" t="str">
        <f t="shared" si="4"/>
        <v>0</v>
      </c>
      <c r="K72" s="1147">
        <f t="shared" si="1"/>
        <v>0</v>
      </c>
      <c r="L72" s="1147">
        <f t="shared" si="2"/>
        <v>0</v>
      </c>
      <c r="M72" s="1148">
        <f t="shared" si="3"/>
        <v>0</v>
      </c>
      <c r="O72" s="355"/>
      <c r="Q72" s="301">
        <v>611</v>
      </c>
      <c r="S72" s="159"/>
    </row>
    <row r="73" spans="3:19" ht="18" customHeight="1">
      <c r="C73" s="116"/>
      <c r="D73" s="1578"/>
      <c r="E73" s="1579"/>
      <c r="F73" s="300" t="s">
        <v>539</v>
      </c>
      <c r="G73" s="158">
        <f>COUNTIF('様式第15号-3-1（別紙2）'!$E$75:$DV$77,Q73)</f>
        <v>9</v>
      </c>
      <c r="H73" s="1146">
        <f>$F$40*24</f>
        <v>0</v>
      </c>
      <c r="I73" s="1147">
        <f>SUM(L$20,L$23,L$25)</f>
        <v>0</v>
      </c>
      <c r="J73" s="1147" t="str">
        <f t="shared" si="4"/>
        <v>0</v>
      </c>
      <c r="K73" s="1147">
        <f t="shared" si="1"/>
        <v>0</v>
      </c>
      <c r="L73" s="1147">
        <f t="shared" si="2"/>
        <v>0</v>
      </c>
      <c r="M73" s="1148">
        <f t="shared" si="3"/>
        <v>0</v>
      </c>
      <c r="O73" s="355"/>
      <c r="Q73" s="301">
        <v>610</v>
      </c>
      <c r="S73" s="159"/>
    </row>
    <row r="74" spans="3:19" ht="18" customHeight="1">
      <c r="C74" s="116"/>
      <c r="D74" s="1578" t="s">
        <v>544</v>
      </c>
      <c r="E74" s="1579">
        <v>2</v>
      </c>
      <c r="F74" s="300" t="s">
        <v>538</v>
      </c>
      <c r="G74" s="158">
        <f>COUNTIF('様式第15号-3-1（別紙2）'!$E$75:$DV$77,Q74)</f>
        <v>0</v>
      </c>
      <c r="H74" s="1146">
        <f>$E$41*24</f>
        <v>0</v>
      </c>
      <c r="I74" s="1147">
        <f>SUM(L$21,L$23:L$25)</f>
        <v>0</v>
      </c>
      <c r="J74" s="1147" t="str">
        <f t="shared" si="4"/>
        <v>0</v>
      </c>
      <c r="K74" s="1147">
        <f t="shared" si="1"/>
        <v>0</v>
      </c>
      <c r="L74" s="1147">
        <f t="shared" si="2"/>
        <v>0</v>
      </c>
      <c r="M74" s="1148">
        <f t="shared" si="3"/>
        <v>0</v>
      </c>
      <c r="O74" s="355"/>
      <c r="Q74" s="301">
        <v>721</v>
      </c>
      <c r="S74" s="159"/>
    </row>
    <row r="75" spans="3:19" ht="18" customHeight="1">
      <c r="C75" s="116"/>
      <c r="D75" s="1578"/>
      <c r="E75" s="1580"/>
      <c r="F75" s="300" t="s">
        <v>539</v>
      </c>
      <c r="G75" s="158">
        <f>COUNTIF('様式第15号-3-1（別紙2）'!$E$75:$DV$77,Q75)</f>
        <v>0</v>
      </c>
      <c r="H75" s="1146">
        <f>$E$41*24</f>
        <v>0</v>
      </c>
      <c r="I75" s="1147">
        <f>SUM(L$21,L$23:L$23,L$25)</f>
        <v>0</v>
      </c>
      <c r="J75" s="1147" t="str">
        <f t="shared" si="4"/>
        <v>0</v>
      </c>
      <c r="K75" s="1147">
        <f t="shared" si="1"/>
        <v>0</v>
      </c>
      <c r="L75" s="1147">
        <f t="shared" si="2"/>
        <v>0</v>
      </c>
      <c r="M75" s="1148">
        <f t="shared" si="3"/>
        <v>0</v>
      </c>
      <c r="O75" s="355"/>
      <c r="Q75" s="301">
        <v>720</v>
      </c>
      <c r="S75" s="159"/>
    </row>
    <row r="76" spans="3:19" ht="18" customHeight="1">
      <c r="C76" s="116"/>
      <c r="D76" s="1578"/>
      <c r="E76" s="1579">
        <v>1</v>
      </c>
      <c r="F76" s="300" t="s">
        <v>538</v>
      </c>
      <c r="G76" s="158">
        <f>COUNTIF('様式第15号-3-1（別紙2）'!$E$75:$DV$77,Q76)</f>
        <v>14</v>
      </c>
      <c r="H76" s="1146">
        <f>$F$41*24</f>
        <v>0</v>
      </c>
      <c r="I76" s="1147">
        <f>SUM(L$22,L$23:L$25)</f>
        <v>0</v>
      </c>
      <c r="J76" s="1147" t="str">
        <f t="shared" si="4"/>
        <v>0</v>
      </c>
      <c r="K76" s="1147">
        <f t="shared" si="1"/>
        <v>0</v>
      </c>
      <c r="L76" s="1147">
        <f t="shared" si="2"/>
        <v>0</v>
      </c>
      <c r="M76" s="1148">
        <f t="shared" si="3"/>
        <v>0</v>
      </c>
      <c r="O76" s="355"/>
      <c r="Q76" s="301">
        <v>711</v>
      </c>
    </row>
    <row r="77" spans="3:19" ht="18" customHeight="1">
      <c r="C77" s="116"/>
      <c r="D77" s="1578"/>
      <c r="E77" s="1579"/>
      <c r="F77" s="300" t="s">
        <v>539</v>
      </c>
      <c r="G77" s="158">
        <f>COUNTIF('様式第15号-3-1（別紙2）'!$E$75:$DV$77,Q77)</f>
        <v>6</v>
      </c>
      <c r="H77" s="1146">
        <f>$F$41*24</f>
        <v>0</v>
      </c>
      <c r="I77" s="1147">
        <f>SUM(L$22,L$23,L$25)</f>
        <v>0</v>
      </c>
      <c r="J77" s="1147" t="str">
        <f t="shared" si="4"/>
        <v>0</v>
      </c>
      <c r="K77" s="1147">
        <f t="shared" si="1"/>
        <v>0</v>
      </c>
      <c r="L77" s="1147">
        <f t="shared" si="2"/>
        <v>0</v>
      </c>
      <c r="M77" s="1148">
        <f t="shared" si="3"/>
        <v>0</v>
      </c>
      <c r="O77" s="355"/>
      <c r="Q77" s="301">
        <v>710</v>
      </c>
    </row>
    <row r="78" spans="3:19" ht="18" customHeight="1">
      <c r="C78" s="116"/>
      <c r="D78" s="1589" t="s">
        <v>545</v>
      </c>
      <c r="E78" s="1579" t="s">
        <v>333</v>
      </c>
      <c r="F78" s="300" t="s">
        <v>538</v>
      </c>
      <c r="G78" s="158">
        <f>COUNTIF('様式第15号-3-1（別紙2）'!$E$75:$DV$77,Q78)</f>
        <v>51</v>
      </c>
      <c r="H78" s="1146">
        <v>0</v>
      </c>
      <c r="I78" s="1147">
        <f>SUM(L23:L25)</f>
        <v>0</v>
      </c>
      <c r="J78" s="1147" t="str">
        <f t="shared" si="4"/>
        <v>0</v>
      </c>
      <c r="K78" s="1147">
        <f t="shared" si="1"/>
        <v>0</v>
      </c>
      <c r="L78" s="1147">
        <f t="shared" si="2"/>
        <v>0</v>
      </c>
      <c r="M78" s="1148">
        <f t="shared" si="3"/>
        <v>0</v>
      </c>
      <c r="O78" s="355"/>
      <c r="Q78" s="301" t="s">
        <v>639</v>
      </c>
    </row>
    <row r="79" spans="3:19" ht="18" customHeight="1">
      <c r="C79" s="116"/>
      <c r="D79" s="1590"/>
      <c r="E79" s="1580"/>
      <c r="F79" s="300" t="s">
        <v>539</v>
      </c>
      <c r="G79" s="158">
        <f>COUNTIF('様式第15号-3-1（別紙2）'!$E$75:$DV$77,Q79)</f>
        <v>24</v>
      </c>
      <c r="H79" s="1146">
        <v>0</v>
      </c>
      <c r="I79" s="1147">
        <f>SUM(L23,L25)</f>
        <v>0</v>
      </c>
      <c r="J79" s="1147" t="str">
        <f t="shared" si="4"/>
        <v>0</v>
      </c>
      <c r="K79" s="1147">
        <f t="shared" si="1"/>
        <v>0</v>
      </c>
      <c r="L79" s="1147">
        <f t="shared" si="2"/>
        <v>0</v>
      </c>
      <c r="M79" s="1148">
        <f t="shared" si="3"/>
        <v>0</v>
      </c>
      <c r="O79" s="355"/>
      <c r="Q79" s="301" t="s">
        <v>640</v>
      </c>
    </row>
    <row r="80" spans="3:19" ht="18" customHeight="1">
      <c r="C80" s="116"/>
      <c r="D80" s="352" t="s">
        <v>304</v>
      </c>
      <c r="E80" s="353"/>
      <c r="F80" s="354"/>
      <c r="G80" s="158">
        <f>SUM(G50:G79)</f>
        <v>365</v>
      </c>
      <c r="H80" s="1149" t="s">
        <v>546</v>
      </c>
      <c r="I80" s="1150" t="s">
        <v>546</v>
      </c>
      <c r="J80" s="1150" t="s">
        <v>546</v>
      </c>
      <c r="K80" s="1147">
        <f>SUM(K50:K79)</f>
        <v>0</v>
      </c>
      <c r="L80" s="1147">
        <f>SUM(L50:L79)</f>
        <v>0</v>
      </c>
      <c r="M80" s="1151">
        <f>SUM(M50:M79)</f>
        <v>0</v>
      </c>
      <c r="N80" s="120"/>
      <c r="O80" s="355"/>
    </row>
    <row r="81" spans="3:22" ht="18" customHeight="1" thickBot="1">
      <c r="C81" s="121"/>
      <c r="D81" s="122"/>
      <c r="E81" s="122"/>
      <c r="F81" s="122"/>
      <c r="G81" s="123"/>
      <c r="H81" s="122"/>
      <c r="I81" s="122"/>
      <c r="J81" s="122"/>
      <c r="K81" s="122"/>
      <c r="L81" s="122"/>
      <c r="M81" s="122"/>
      <c r="N81" s="122"/>
      <c r="O81" s="122"/>
      <c r="P81" s="116"/>
      <c r="Q81" s="117"/>
      <c r="R81" s="117"/>
      <c r="S81" s="117"/>
      <c r="T81" s="117"/>
      <c r="U81" s="117"/>
      <c r="V81" s="117"/>
    </row>
    <row r="82" spans="3:22" ht="18" customHeight="1">
      <c r="C82" s="160" t="s">
        <v>1032</v>
      </c>
      <c r="D82" s="117"/>
      <c r="E82" s="117"/>
      <c r="F82" s="117"/>
      <c r="G82" s="117"/>
      <c r="H82" s="117"/>
      <c r="I82" s="117"/>
      <c r="J82" s="117"/>
      <c r="K82" s="117"/>
      <c r="L82" s="117"/>
      <c r="M82" s="117"/>
      <c r="N82" s="117"/>
      <c r="O82" s="117"/>
      <c r="P82" s="117"/>
      <c r="Q82" s="117"/>
      <c r="R82" s="117"/>
      <c r="S82" s="117"/>
      <c r="T82" s="117"/>
      <c r="U82" s="117"/>
      <c r="V82" s="117"/>
    </row>
    <row r="83" spans="3:22" ht="18" customHeight="1">
      <c r="C83" s="160" t="s">
        <v>1033</v>
      </c>
      <c r="D83" s="117"/>
      <c r="E83" s="117"/>
      <c r="F83" s="117"/>
      <c r="G83" s="117"/>
      <c r="H83" s="117"/>
      <c r="I83" s="117"/>
      <c r="J83" s="117"/>
      <c r="K83" s="117"/>
      <c r="L83" s="117"/>
      <c r="M83" s="117"/>
      <c r="N83" s="117"/>
      <c r="O83" s="117"/>
      <c r="P83" s="117"/>
      <c r="Q83" s="117"/>
      <c r="R83" s="117"/>
      <c r="S83" s="117"/>
      <c r="T83" s="117"/>
      <c r="U83" s="117"/>
      <c r="V83" s="117"/>
    </row>
    <row r="84" spans="3:22" ht="18" customHeight="1">
      <c r="C84" s="159"/>
      <c r="D84" s="117"/>
      <c r="E84" s="117"/>
      <c r="F84" s="117"/>
      <c r="G84" s="117"/>
      <c r="H84" s="117"/>
      <c r="I84" s="117"/>
      <c r="J84" s="117"/>
      <c r="K84" s="117"/>
      <c r="L84" s="117"/>
      <c r="M84" s="117"/>
      <c r="N84" s="117"/>
      <c r="O84" s="117"/>
      <c r="P84" s="117"/>
      <c r="Q84" s="117"/>
      <c r="R84" s="117"/>
      <c r="S84" s="117"/>
      <c r="T84" s="117"/>
      <c r="U84" s="117"/>
      <c r="V84" s="117"/>
    </row>
    <row r="85" spans="3:22" ht="18" customHeight="1">
      <c r="C85" s="124" t="s">
        <v>192</v>
      </c>
      <c r="D85" s="124"/>
      <c r="E85" s="117"/>
      <c r="F85" s="117"/>
      <c r="G85" s="117"/>
      <c r="H85" s="117"/>
      <c r="I85" s="117"/>
      <c r="J85" s="117"/>
      <c r="K85" s="117"/>
      <c r="L85" s="117"/>
      <c r="M85" s="117"/>
      <c r="N85" s="117"/>
      <c r="O85" s="117"/>
      <c r="P85" s="117"/>
      <c r="Q85" s="117"/>
      <c r="R85" s="117"/>
      <c r="S85" s="117"/>
      <c r="T85" s="117"/>
      <c r="U85" s="117"/>
      <c r="V85" s="117"/>
    </row>
    <row r="86" spans="3:22" ht="18" customHeight="1">
      <c r="C86" s="160" t="s">
        <v>1034</v>
      </c>
      <c r="G86" s="110"/>
      <c r="P86" s="135"/>
      <c r="Q86" s="135"/>
      <c r="R86" s="135"/>
      <c r="S86" s="135"/>
      <c r="T86" s="135"/>
      <c r="U86" s="135"/>
      <c r="V86" s="135"/>
    </row>
    <row r="87" spans="3:22" ht="18" customHeight="1">
      <c r="C87" s="159"/>
      <c r="D87" s="160" t="s">
        <v>908</v>
      </c>
      <c r="G87" s="110"/>
      <c r="P87" s="135"/>
      <c r="Q87" s="135"/>
      <c r="R87" s="135"/>
      <c r="S87" s="135"/>
      <c r="T87" s="135"/>
      <c r="U87" s="135"/>
      <c r="V87" s="135"/>
    </row>
    <row r="88" spans="3:22" ht="18" customHeight="1">
      <c r="C88" s="160" t="s">
        <v>1035</v>
      </c>
      <c r="D88" s="159"/>
      <c r="G88" s="110"/>
      <c r="P88" s="135"/>
      <c r="Q88" s="135"/>
      <c r="R88" s="135"/>
      <c r="S88" s="135"/>
      <c r="T88" s="135"/>
      <c r="U88" s="135"/>
      <c r="V88" s="135"/>
    </row>
    <row r="89" spans="3:22" ht="18" customHeight="1"/>
    <row r="90" spans="3:22" ht="18" customHeight="1">
      <c r="C90" s="159" t="s">
        <v>197</v>
      </c>
    </row>
    <row r="91" spans="3:22" ht="15" customHeight="1">
      <c r="C91" s="161"/>
      <c r="D91" s="162"/>
      <c r="E91" s="162"/>
      <c r="F91" s="162"/>
      <c r="G91" s="163"/>
      <c r="H91" s="1591"/>
      <c r="I91" s="1591"/>
      <c r="J91" s="163"/>
      <c r="K91" s="163"/>
      <c r="L91" s="163"/>
      <c r="M91" s="163"/>
      <c r="N91" s="162"/>
      <c r="O91" s="164"/>
    </row>
    <row r="92" spans="3:22" ht="15" customHeight="1">
      <c r="C92" s="165"/>
      <c r="D92" s="166" t="s">
        <v>651</v>
      </c>
      <c r="E92" s="127"/>
      <c r="F92" s="127"/>
      <c r="G92" s="167" t="s">
        <v>547</v>
      </c>
      <c r="H92" s="167" t="s">
        <v>548</v>
      </c>
      <c r="I92" s="168" t="s">
        <v>549</v>
      </c>
      <c r="J92" s="168" t="s">
        <v>550</v>
      </c>
      <c r="K92" s="168" t="s">
        <v>551</v>
      </c>
      <c r="L92" s="168" t="s">
        <v>552</v>
      </c>
      <c r="M92" s="168" t="s">
        <v>553</v>
      </c>
      <c r="N92" s="127"/>
      <c r="O92" s="169"/>
      <c r="R92" s="356" t="s">
        <v>641</v>
      </c>
      <c r="S92" s="357" t="s">
        <v>642</v>
      </c>
      <c r="T92" s="357" t="s">
        <v>132</v>
      </c>
      <c r="U92" s="358" t="s">
        <v>130</v>
      </c>
    </row>
    <row r="93" spans="3:22" ht="15" customHeight="1">
      <c r="C93" s="165"/>
      <c r="D93" s="166"/>
      <c r="E93" s="127"/>
      <c r="F93" s="127"/>
      <c r="G93" s="127"/>
      <c r="H93" s="127"/>
      <c r="I93" s="127"/>
      <c r="J93" s="127"/>
      <c r="K93" s="127"/>
      <c r="L93" s="127"/>
      <c r="M93" s="127"/>
      <c r="N93" s="127"/>
      <c r="O93" s="169"/>
      <c r="R93" s="359">
        <f>M103-J103</f>
        <v>3200</v>
      </c>
      <c r="S93" s="360">
        <f>R93/3</f>
        <v>1066.6666666666667</v>
      </c>
      <c r="T93" s="361">
        <f>J103+S93</f>
        <v>11466.666666666666</v>
      </c>
      <c r="U93" s="362">
        <f>T93+S93</f>
        <v>12533.333333333332</v>
      </c>
    </row>
    <row r="94" spans="3:22" ht="15" customHeight="1">
      <c r="C94" s="165"/>
      <c r="D94" s="166"/>
      <c r="E94" s="127"/>
      <c r="F94" s="127"/>
      <c r="G94" s="127"/>
      <c r="H94" s="127"/>
      <c r="I94" s="127"/>
      <c r="J94" s="127"/>
      <c r="K94" s="127"/>
      <c r="L94" s="127"/>
      <c r="M94" s="127"/>
      <c r="N94" s="127"/>
      <c r="O94" s="169"/>
      <c r="R94" s="363"/>
      <c r="S94" s="117"/>
      <c r="T94" s="117"/>
      <c r="U94" s="364"/>
    </row>
    <row r="95" spans="3:22" ht="15" customHeight="1">
      <c r="C95" s="165"/>
      <c r="D95" s="166"/>
      <c r="E95" s="127"/>
      <c r="F95" s="127"/>
      <c r="G95" s="127"/>
      <c r="H95" s="127"/>
      <c r="I95" s="127"/>
      <c r="J95" s="127"/>
      <c r="K95" s="127"/>
      <c r="L95" s="127"/>
      <c r="M95" s="127"/>
      <c r="N95" s="127"/>
      <c r="O95" s="169"/>
      <c r="R95" s="365" t="s">
        <v>643</v>
      </c>
      <c r="S95" s="153" t="s">
        <v>644</v>
      </c>
      <c r="T95" s="153" t="s">
        <v>138</v>
      </c>
      <c r="U95" s="366" t="s">
        <v>303</v>
      </c>
    </row>
    <row r="96" spans="3:22" ht="15" customHeight="1">
      <c r="C96" s="165"/>
      <c r="D96" s="166"/>
      <c r="E96" s="127"/>
      <c r="F96" s="127"/>
      <c r="G96" s="127"/>
      <c r="H96" s="127"/>
      <c r="I96" s="127"/>
      <c r="J96" s="127"/>
      <c r="K96" s="127"/>
      <c r="L96" s="127"/>
      <c r="M96" s="127"/>
      <c r="N96" s="127"/>
      <c r="O96" s="169"/>
      <c r="R96" s="367">
        <f>J103-G103</f>
        <v>3100</v>
      </c>
      <c r="S96" s="368">
        <f>R96/3</f>
        <v>1033.3333333333333</v>
      </c>
      <c r="T96" s="368">
        <f>U96-S96</f>
        <v>8333.3333333333321</v>
      </c>
      <c r="U96" s="369">
        <f>J103-S96</f>
        <v>9366.6666666666661</v>
      </c>
    </row>
    <row r="97" spans="3:23" ht="15" customHeight="1">
      <c r="C97" s="165"/>
      <c r="D97" s="166" t="s">
        <v>198</v>
      </c>
      <c r="E97" s="127"/>
      <c r="F97" s="127"/>
      <c r="G97" s="127"/>
      <c r="H97" s="127"/>
      <c r="I97" s="127"/>
      <c r="J97" s="127"/>
      <c r="K97" s="127"/>
      <c r="L97" s="127"/>
      <c r="M97" s="127"/>
      <c r="N97" s="127"/>
      <c r="O97" s="169"/>
    </row>
    <row r="98" spans="3:23" ht="15" customHeight="1">
      <c r="C98" s="165"/>
      <c r="D98" s="166"/>
      <c r="E98" s="127"/>
      <c r="F98" s="127"/>
      <c r="G98" s="127"/>
      <c r="H98" s="127"/>
      <c r="I98" s="127"/>
      <c r="J98" s="127"/>
      <c r="K98" s="127"/>
      <c r="L98" s="127"/>
      <c r="M98" s="127"/>
      <c r="N98" s="127"/>
      <c r="O98" s="169"/>
    </row>
    <row r="99" spans="3:23" ht="15" customHeight="1">
      <c r="C99" s="165"/>
      <c r="D99" s="166"/>
      <c r="E99" s="127"/>
      <c r="F99" s="127"/>
      <c r="G99" s="127"/>
      <c r="H99" s="127"/>
      <c r="I99" s="127"/>
      <c r="J99" s="127"/>
      <c r="K99" s="127"/>
      <c r="L99" s="127"/>
      <c r="M99" s="127"/>
      <c r="N99" s="127"/>
      <c r="O99" s="169"/>
      <c r="R99" s="356" t="s">
        <v>645</v>
      </c>
      <c r="S99" s="357" t="s">
        <v>646</v>
      </c>
      <c r="T99" s="357" t="s">
        <v>647</v>
      </c>
      <c r="U99" s="357" t="s">
        <v>648</v>
      </c>
      <c r="V99" s="357" t="s">
        <v>649</v>
      </c>
      <c r="W99" s="358" t="s">
        <v>650</v>
      </c>
    </row>
    <row r="100" spans="3:23" ht="15" customHeight="1">
      <c r="C100" s="165"/>
      <c r="D100" s="166"/>
      <c r="E100" s="127"/>
      <c r="F100" s="127"/>
      <c r="G100" s="127"/>
      <c r="H100" s="127"/>
      <c r="I100" s="127"/>
      <c r="J100" s="127"/>
      <c r="K100" s="127"/>
      <c r="L100" s="127"/>
      <c r="M100" s="127"/>
      <c r="N100" s="127"/>
      <c r="O100" s="169"/>
      <c r="R100" s="370">
        <f>AVERAGE(G103:H103)</f>
        <v>7816.6666666666661</v>
      </c>
      <c r="S100" s="368">
        <f>AVERAGE(H103:I103)</f>
        <v>8850</v>
      </c>
      <c r="T100" s="368">
        <f t="shared" ref="T100:W100" si="5">AVERAGE(I103:J103)</f>
        <v>9883.3333333333321</v>
      </c>
      <c r="U100" s="368">
        <f t="shared" si="5"/>
        <v>10933.333333333332</v>
      </c>
      <c r="V100" s="368">
        <f t="shared" si="5"/>
        <v>12000</v>
      </c>
      <c r="W100" s="369">
        <f t="shared" si="5"/>
        <v>13066.666666666666</v>
      </c>
    </row>
    <row r="101" spans="3:23" ht="15" customHeight="1">
      <c r="C101" s="165"/>
      <c r="D101" s="166"/>
      <c r="E101" s="127"/>
      <c r="F101" s="127"/>
      <c r="G101" s="127"/>
      <c r="H101" s="127"/>
      <c r="I101" s="127"/>
      <c r="J101" s="127"/>
      <c r="K101" s="127"/>
      <c r="L101" s="127"/>
      <c r="M101" s="127"/>
      <c r="N101" s="127"/>
      <c r="O101" s="169"/>
    </row>
    <row r="102" spans="3:23" ht="18" customHeight="1">
      <c r="C102" s="165"/>
      <c r="D102" s="166" t="s">
        <v>199</v>
      </c>
      <c r="E102" s="127"/>
      <c r="F102" s="302"/>
      <c r="G102" s="334" t="s">
        <v>374</v>
      </c>
      <c r="H102" s="127"/>
      <c r="I102" s="127"/>
      <c r="J102" s="334" t="s">
        <v>375</v>
      </c>
      <c r="K102" s="127"/>
      <c r="L102" s="127"/>
      <c r="M102" s="302" t="s">
        <v>376</v>
      </c>
      <c r="N102" s="127"/>
      <c r="O102" s="169"/>
    </row>
    <row r="103" spans="3:23" ht="18" customHeight="1">
      <c r="C103" s="165"/>
      <c r="D103" s="166" t="s">
        <v>200</v>
      </c>
      <c r="E103" s="127"/>
      <c r="F103" s="303"/>
      <c r="G103" s="335">
        <v>7300</v>
      </c>
      <c r="H103" s="168">
        <f>T96</f>
        <v>8333.3333333333321</v>
      </c>
      <c r="I103" s="168">
        <f>U96</f>
        <v>9366.6666666666661</v>
      </c>
      <c r="J103" s="303">
        <v>10400</v>
      </c>
      <c r="K103" s="168">
        <f>T93</f>
        <v>11466.666666666666</v>
      </c>
      <c r="L103" s="168">
        <f>U93</f>
        <v>12533.333333333332</v>
      </c>
      <c r="M103" s="303">
        <v>13600</v>
      </c>
      <c r="N103" s="127"/>
      <c r="O103" s="169"/>
    </row>
    <row r="104" spans="3:23" ht="18" customHeight="1">
      <c r="C104" s="165"/>
      <c r="D104" s="166" t="s">
        <v>201</v>
      </c>
      <c r="E104" s="127"/>
      <c r="F104" s="127"/>
      <c r="G104" s="127"/>
      <c r="H104" s="304"/>
      <c r="I104" s="304"/>
      <c r="J104" s="127"/>
      <c r="K104" s="127"/>
      <c r="L104" s="127"/>
      <c r="M104" s="127"/>
      <c r="N104" s="127"/>
      <c r="O104" s="169"/>
      <c r="R104" s="160"/>
    </row>
    <row r="105" spans="3:23" ht="18" customHeight="1">
      <c r="C105" s="165"/>
      <c r="D105" s="166" t="s">
        <v>202</v>
      </c>
      <c r="E105" s="127"/>
      <c r="F105" s="127"/>
      <c r="G105" s="304"/>
      <c r="H105" s="304"/>
      <c r="I105" s="127"/>
      <c r="J105" s="127"/>
      <c r="K105" s="127"/>
      <c r="L105" s="127"/>
      <c r="M105" s="127"/>
      <c r="N105" s="127"/>
      <c r="O105" s="169"/>
      <c r="R105" s="160"/>
    </row>
    <row r="106" spans="3:23" ht="18" customHeight="1">
      <c r="C106" s="165"/>
      <c r="D106" s="166" t="s">
        <v>203</v>
      </c>
      <c r="E106" s="127"/>
      <c r="F106" s="127"/>
      <c r="G106" s="305">
        <f>M106</f>
        <v>8.5000000000000006E-2</v>
      </c>
      <c r="H106" s="305">
        <f>L106</f>
        <v>0.121</v>
      </c>
      <c r="I106" s="305">
        <f>K106</f>
        <v>0.187</v>
      </c>
      <c r="J106" s="305">
        <f>1-SUM(K106:M106)*2</f>
        <v>0.21399999999999997</v>
      </c>
      <c r="K106" s="305">
        <f>ROUND(NORMSDIST(0.82)-NORMSDIST(0.27),3)</f>
        <v>0.187</v>
      </c>
      <c r="L106" s="305">
        <f>ROUND(NORMSDIST(1.37)-NORMSDIST(0.82),3)</f>
        <v>0.121</v>
      </c>
      <c r="M106" s="305">
        <f>ROUND((1-NORMSDIST(1.37)),3)</f>
        <v>8.5000000000000006E-2</v>
      </c>
      <c r="N106" s="127"/>
      <c r="O106" s="169"/>
      <c r="R106" s="160"/>
    </row>
    <row r="107" spans="3:23" ht="18" customHeight="1">
      <c r="C107" s="165"/>
      <c r="D107" s="170" t="s">
        <v>204</v>
      </c>
      <c r="E107" s="171"/>
      <c r="F107" s="171"/>
      <c r="G107" s="306">
        <f>M107</f>
        <v>31</v>
      </c>
      <c r="H107" s="306">
        <f>L107</f>
        <v>44</v>
      </c>
      <c r="I107" s="306">
        <f>K107</f>
        <v>68</v>
      </c>
      <c r="J107" s="306">
        <f>365-SUM(K107:M107)*2</f>
        <v>79</v>
      </c>
      <c r="K107" s="306">
        <f>ROUND(365*K106,0)</f>
        <v>68</v>
      </c>
      <c r="L107" s="306">
        <f>ROUND(365*L106,0)</f>
        <v>44</v>
      </c>
      <c r="M107" s="306">
        <f>ROUND(365*M106,0)</f>
        <v>31</v>
      </c>
      <c r="N107" s="127"/>
      <c r="O107" s="169"/>
      <c r="R107" s="160"/>
    </row>
    <row r="108" spans="3:23" ht="18" customHeight="1">
      <c r="C108" s="165"/>
      <c r="D108" s="172"/>
      <c r="E108" s="127"/>
      <c r="F108" s="127"/>
      <c r="G108" s="127"/>
      <c r="H108" s="127"/>
      <c r="I108" s="127"/>
      <c r="J108" s="127"/>
      <c r="K108" s="127"/>
      <c r="L108" s="127"/>
      <c r="M108" s="127"/>
      <c r="N108" s="127"/>
      <c r="O108" s="169"/>
      <c r="R108" s="160"/>
    </row>
    <row r="109" spans="3:23" ht="18" customHeight="1">
      <c r="C109" s="165"/>
      <c r="D109" s="173" t="s">
        <v>554</v>
      </c>
      <c r="E109" s="127"/>
      <c r="F109" s="127"/>
      <c r="G109" s="127"/>
      <c r="H109" s="127"/>
      <c r="I109" s="127"/>
      <c r="J109" s="127"/>
      <c r="K109" s="127"/>
      <c r="L109" s="127"/>
      <c r="M109" s="127"/>
      <c r="N109" s="127"/>
      <c r="O109" s="169"/>
      <c r="R109" s="160"/>
    </row>
    <row r="110" spans="3:23" ht="18" customHeight="1">
      <c r="C110" s="174"/>
      <c r="D110" s="175"/>
      <c r="E110" s="175"/>
      <c r="F110" s="175"/>
      <c r="G110" s="175"/>
      <c r="H110" s="175"/>
      <c r="I110" s="175"/>
      <c r="J110" s="175"/>
      <c r="K110" s="175"/>
      <c r="L110" s="175"/>
      <c r="M110" s="175"/>
      <c r="N110" s="175"/>
      <c r="O110" s="176"/>
      <c r="R110" s="160"/>
    </row>
  </sheetData>
  <protectedRanges>
    <protectedRange sqref="G80:M80" name="範囲1"/>
    <protectedRange sqref="I54 H78:I78 H79:M79 H76:H77 G76:G79 I70:I71 I58:I59 G52:H75 I62:I63 I66:I67 J52:M78 I74:I75 G50:M51" name="範囲1_4"/>
    <protectedRange sqref="L23:L25 J9:L22" name="範囲3"/>
    <protectedRange sqref="J23:K25" name="範囲3_1"/>
  </protectedRanges>
  <mergeCells count="49">
    <mergeCell ref="D78:D79"/>
    <mergeCell ref="E78:E79"/>
    <mergeCell ref="H91:I91"/>
    <mergeCell ref="E76:E77"/>
    <mergeCell ref="E72:E73"/>
    <mergeCell ref="D74:D77"/>
    <mergeCell ref="E74:E75"/>
    <mergeCell ref="D70:D73"/>
    <mergeCell ref="E70:E71"/>
    <mergeCell ref="E68:E69"/>
    <mergeCell ref="E64:E65"/>
    <mergeCell ref="D66:D69"/>
    <mergeCell ref="E66:E67"/>
    <mergeCell ref="D62:D65"/>
    <mergeCell ref="E62:E63"/>
    <mergeCell ref="E60:E61"/>
    <mergeCell ref="E56:E57"/>
    <mergeCell ref="D58:D61"/>
    <mergeCell ref="E58:E59"/>
    <mergeCell ref="D54:D57"/>
    <mergeCell ref="E54:E55"/>
    <mergeCell ref="J48:J49"/>
    <mergeCell ref="K48:K49"/>
    <mergeCell ref="L48:L49"/>
    <mergeCell ref="M48:M49"/>
    <mergeCell ref="H48:H49"/>
    <mergeCell ref="I48:I49"/>
    <mergeCell ref="D50:D53"/>
    <mergeCell ref="E50:E51"/>
    <mergeCell ref="D48:D49"/>
    <mergeCell ref="F48:F49"/>
    <mergeCell ref="G48:G49"/>
    <mergeCell ref="E52:E53"/>
    <mergeCell ref="D23:G23"/>
    <mergeCell ref="D24:G24"/>
    <mergeCell ref="D25:G25"/>
    <mergeCell ref="D33:D34"/>
    <mergeCell ref="E48:E49"/>
    <mergeCell ref="E33:F33"/>
    <mergeCell ref="D7:G8"/>
    <mergeCell ref="D9:G22"/>
    <mergeCell ref="H9:H10"/>
    <mergeCell ref="J9:J22"/>
    <mergeCell ref="H11:H12"/>
    <mergeCell ref="H13:H14"/>
    <mergeCell ref="H15:H16"/>
    <mergeCell ref="H17:H18"/>
    <mergeCell ref="H19:H20"/>
    <mergeCell ref="H21:H22"/>
  </mergeCells>
  <phoneticPr fontId="26"/>
  <printOptions horizontalCentered="1"/>
  <pageMargins left="0.59055118110236227" right="0.59055118110236227" top="0.78740157480314965" bottom="0.59055118110236227" header="0.39370078740157483" footer="0.39370078740157483"/>
  <pageSetup paperSize="8" orientation="portrait" r:id="rId1"/>
  <headerFooter alignWithMargins="0">
    <oddHeader>&amp;R&amp;P/&amp;N</oddHeader>
  </headerFooter>
  <rowBreaks count="1" manualBreakCount="1">
    <brk id="45" min="1" max="1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F78"/>
  <sheetViews>
    <sheetView topLeftCell="A16" zoomScaleNormal="100" workbookViewId="0">
      <selection activeCell="H35" sqref="H35"/>
    </sheetView>
  </sheetViews>
  <sheetFormatPr defaultColWidth="9" defaultRowHeight="13.2"/>
  <cols>
    <col min="1" max="2" width="2.6640625" style="126" customWidth="1"/>
    <col min="3" max="3" width="9.6640625" style="126" customWidth="1"/>
    <col min="4" max="4" width="10.33203125" style="126" customWidth="1"/>
    <col min="5" max="127" width="2.77734375" style="126" customWidth="1"/>
    <col min="128" max="128" width="2.109375" style="126" customWidth="1"/>
    <col min="129" max="187" width="1.6640625" style="126" customWidth="1"/>
    <col min="188" max="16384" width="9" style="126"/>
  </cols>
  <sheetData>
    <row r="1" spans="2:188" ht="14.25" customHeight="1"/>
    <row r="2" spans="2:188" s="307" customFormat="1" ht="24" customHeight="1">
      <c r="B2" s="1595" t="s">
        <v>626</v>
      </c>
      <c r="C2" s="1595"/>
      <c r="D2" s="1595"/>
      <c r="E2" s="1595"/>
      <c r="F2" s="1595"/>
      <c r="G2" s="1595"/>
      <c r="H2" s="1595"/>
      <c r="I2" s="1595"/>
      <c r="J2" s="1595"/>
      <c r="K2" s="1595"/>
      <c r="L2" s="1595"/>
      <c r="M2" s="1595"/>
      <c r="N2" s="1595"/>
      <c r="O2" s="1595"/>
      <c r="P2" s="1595"/>
      <c r="Q2" s="108"/>
      <c r="R2" s="108"/>
      <c r="S2" s="108"/>
      <c r="T2" s="108"/>
    </row>
    <row r="3" spans="2:188" s="159" customFormat="1" ht="33" customHeight="1">
      <c r="B3" s="340" t="s">
        <v>341</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c r="AO3" s="286"/>
      <c r="AP3" s="286"/>
      <c r="AQ3" s="286"/>
      <c r="AR3" s="286"/>
      <c r="AS3" s="286"/>
      <c r="AT3" s="286"/>
      <c r="AU3" s="286"/>
      <c r="AV3" s="286"/>
      <c r="AW3" s="286"/>
      <c r="AX3" s="286"/>
      <c r="AY3" s="286"/>
      <c r="AZ3" s="286"/>
      <c r="BA3" s="286"/>
      <c r="BB3" s="286"/>
      <c r="BC3" s="286"/>
      <c r="BD3" s="286"/>
      <c r="BE3" s="286"/>
      <c r="BF3" s="286"/>
      <c r="BG3" s="286"/>
      <c r="BH3" s="286"/>
      <c r="BI3" s="286"/>
      <c r="BJ3" s="286"/>
      <c r="BK3" s="286"/>
      <c r="BL3" s="286"/>
      <c r="BM3" s="286"/>
      <c r="BN3" s="286"/>
      <c r="BO3" s="286"/>
      <c r="BP3" s="286"/>
      <c r="BQ3" s="286"/>
      <c r="BR3" s="286"/>
      <c r="BS3" s="286"/>
      <c r="BT3" s="286"/>
      <c r="BU3" s="286"/>
      <c r="BV3" s="286"/>
      <c r="BW3" s="286"/>
      <c r="BX3" s="286"/>
      <c r="BY3" s="286"/>
      <c r="BZ3" s="286"/>
      <c r="CA3" s="286"/>
      <c r="CB3" s="286"/>
      <c r="CC3" s="286"/>
      <c r="CD3" s="286"/>
      <c r="CE3" s="286"/>
      <c r="CF3" s="286"/>
      <c r="CG3" s="286"/>
      <c r="CH3" s="286"/>
      <c r="CI3" s="286"/>
      <c r="CJ3" s="286"/>
      <c r="CK3" s="286"/>
      <c r="CL3" s="286"/>
      <c r="CM3" s="286"/>
      <c r="CN3" s="286"/>
      <c r="CO3" s="286"/>
      <c r="CP3" s="286"/>
      <c r="CQ3" s="286"/>
      <c r="CR3" s="286"/>
      <c r="CS3" s="286"/>
      <c r="CT3" s="286"/>
      <c r="CU3" s="286"/>
      <c r="CV3" s="286"/>
      <c r="CW3" s="286"/>
      <c r="CX3" s="286"/>
      <c r="CY3" s="286"/>
      <c r="CZ3" s="286"/>
      <c r="DA3" s="286"/>
      <c r="DB3" s="286"/>
      <c r="DC3" s="286"/>
      <c r="DD3" s="286"/>
      <c r="DE3" s="286"/>
      <c r="DF3" s="286"/>
      <c r="DG3" s="286"/>
      <c r="DH3" s="286"/>
      <c r="DI3" s="286"/>
      <c r="DJ3" s="286"/>
      <c r="DK3" s="286"/>
      <c r="DL3" s="286"/>
      <c r="DM3" s="286"/>
      <c r="DN3" s="286"/>
      <c r="DO3" s="286"/>
      <c r="DP3" s="286"/>
      <c r="DQ3" s="286"/>
      <c r="DR3" s="286"/>
      <c r="DS3" s="286"/>
      <c r="DT3" s="286"/>
      <c r="DU3" s="286"/>
      <c r="DV3" s="286"/>
      <c r="DW3" s="287"/>
      <c r="DX3" s="287"/>
      <c r="DY3" s="287"/>
      <c r="DZ3" s="287"/>
      <c r="EA3" s="287"/>
      <c r="EB3" s="287"/>
      <c r="EC3" s="287"/>
      <c r="ED3" s="287"/>
      <c r="EE3" s="287"/>
      <c r="EF3" s="287"/>
      <c r="EG3" s="287"/>
      <c r="EH3" s="287"/>
      <c r="EI3" s="287"/>
      <c r="EJ3" s="287"/>
      <c r="EK3" s="287"/>
      <c r="EL3" s="287"/>
      <c r="EM3" s="287"/>
      <c r="EN3" s="287"/>
      <c r="EO3" s="287"/>
      <c r="EP3" s="287"/>
      <c r="EQ3" s="287"/>
      <c r="ER3" s="287"/>
      <c r="ES3" s="287"/>
      <c r="ET3" s="287"/>
      <c r="EU3" s="287"/>
      <c r="EV3" s="287"/>
      <c r="EW3" s="287"/>
      <c r="EX3" s="287"/>
      <c r="EY3" s="287"/>
      <c r="EZ3" s="287"/>
      <c r="FA3" s="287"/>
      <c r="FB3" s="287"/>
      <c r="FC3" s="287"/>
      <c r="FD3" s="287"/>
      <c r="FE3" s="287"/>
      <c r="FF3" s="287"/>
      <c r="FG3" s="287"/>
      <c r="FH3" s="287"/>
      <c r="FI3" s="287"/>
      <c r="FJ3" s="287"/>
      <c r="FK3" s="287"/>
      <c r="FL3" s="287"/>
      <c r="FM3" s="287"/>
      <c r="FN3" s="287"/>
      <c r="FO3" s="287"/>
      <c r="FP3" s="287"/>
      <c r="FQ3" s="287"/>
      <c r="FR3" s="287"/>
      <c r="FS3" s="287"/>
      <c r="FT3" s="287"/>
      <c r="FU3" s="287"/>
      <c r="FV3" s="287"/>
      <c r="FW3" s="287"/>
      <c r="FX3" s="287"/>
      <c r="FY3" s="287"/>
      <c r="FZ3" s="287"/>
      <c r="GA3" s="287"/>
      <c r="GB3" s="287"/>
      <c r="GC3" s="287"/>
      <c r="GD3" s="287"/>
      <c r="GE3" s="287"/>
    </row>
    <row r="4" spans="2:188" ht="18" customHeight="1">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7"/>
      <c r="CZ4" s="177"/>
      <c r="DA4" s="177"/>
      <c r="DB4" s="177"/>
      <c r="DC4" s="177"/>
      <c r="DD4" s="177"/>
      <c r="DE4" s="177"/>
      <c r="DF4" s="177"/>
      <c r="DG4" s="177"/>
      <c r="DH4" s="177"/>
      <c r="DI4" s="177"/>
      <c r="DJ4" s="177"/>
      <c r="DK4" s="177"/>
      <c r="DL4" s="177"/>
      <c r="DM4" s="177"/>
      <c r="DN4" s="177"/>
      <c r="DO4" s="177"/>
      <c r="DP4" s="177"/>
      <c r="DQ4" s="177"/>
      <c r="DR4" s="177"/>
      <c r="DS4" s="177"/>
      <c r="DT4" s="177"/>
      <c r="DU4" s="177"/>
      <c r="DV4" s="177"/>
      <c r="DW4" s="177"/>
      <c r="DX4" s="177"/>
      <c r="DY4" s="177"/>
      <c r="DZ4" s="177"/>
      <c r="EA4" s="177"/>
      <c r="EB4" s="177"/>
      <c r="EC4" s="177"/>
      <c r="ED4" s="177"/>
      <c r="EE4" s="177"/>
      <c r="EF4" s="177"/>
      <c r="EG4" s="177"/>
      <c r="EH4" s="177"/>
      <c r="EI4" s="177"/>
      <c r="EJ4" s="177"/>
      <c r="EK4" s="177"/>
      <c r="EL4" s="177"/>
      <c r="EM4" s="177"/>
      <c r="EN4" s="177"/>
      <c r="EO4" s="177"/>
      <c r="EP4" s="177"/>
      <c r="EQ4" s="177"/>
      <c r="ER4" s="177"/>
      <c r="ES4" s="177"/>
      <c r="ET4" s="177"/>
      <c r="EU4" s="177"/>
      <c r="EV4" s="177"/>
      <c r="EW4" s="177"/>
      <c r="EX4" s="177"/>
      <c r="EY4" s="177"/>
      <c r="EZ4" s="177"/>
      <c r="FA4" s="177"/>
      <c r="FB4" s="177"/>
      <c r="FC4" s="177"/>
      <c r="FD4" s="177"/>
      <c r="FE4" s="177"/>
      <c r="FF4" s="177"/>
      <c r="FG4" s="177"/>
      <c r="FH4" s="177"/>
      <c r="FI4" s="177"/>
      <c r="FJ4" s="177"/>
      <c r="FK4" s="177"/>
      <c r="FL4" s="177"/>
      <c r="FM4" s="177"/>
      <c r="FN4" s="177"/>
      <c r="FO4" s="177"/>
      <c r="FP4" s="177"/>
      <c r="FQ4" s="177"/>
      <c r="FR4" s="177"/>
      <c r="FS4" s="177"/>
      <c r="FT4" s="177"/>
      <c r="FU4" s="177"/>
      <c r="FV4" s="177"/>
      <c r="FW4" s="177"/>
      <c r="FX4" s="177"/>
      <c r="FY4" s="177"/>
      <c r="FZ4" s="177"/>
      <c r="GA4" s="177"/>
      <c r="GB4" s="177"/>
      <c r="GC4" s="177"/>
      <c r="GD4" s="177"/>
      <c r="GE4" s="177"/>
    </row>
    <row r="5" spans="2:188" ht="18" customHeight="1">
      <c r="B5" s="1573" t="s">
        <v>342</v>
      </c>
      <c r="C5" s="1573"/>
      <c r="D5" s="1573"/>
      <c r="E5" s="1592" t="s">
        <v>343</v>
      </c>
      <c r="F5" s="1593"/>
      <c r="G5" s="1593"/>
      <c r="H5" s="1593"/>
      <c r="I5" s="1593"/>
      <c r="J5" s="1593"/>
      <c r="K5" s="1593"/>
      <c r="L5" s="1593"/>
      <c r="M5" s="1593"/>
      <c r="N5" s="1593"/>
      <c r="O5" s="1593"/>
      <c r="P5" s="1593"/>
      <c r="Q5" s="1593"/>
      <c r="R5" s="1593"/>
      <c r="S5" s="1593"/>
      <c r="T5" s="1593"/>
      <c r="U5" s="1593"/>
      <c r="V5" s="1593"/>
      <c r="W5" s="1593"/>
      <c r="X5" s="1593"/>
      <c r="Y5" s="1593"/>
      <c r="Z5" s="1593"/>
      <c r="AA5" s="1593"/>
      <c r="AB5" s="1593"/>
      <c r="AC5" s="1593"/>
      <c r="AD5" s="1593"/>
      <c r="AE5" s="1593"/>
      <c r="AF5" s="1593"/>
      <c r="AG5" s="1593"/>
      <c r="AH5" s="1596"/>
      <c r="AI5" s="1592" t="s">
        <v>344</v>
      </c>
      <c r="AJ5" s="1593"/>
      <c r="AK5" s="1593"/>
      <c r="AL5" s="1593"/>
      <c r="AM5" s="1593"/>
      <c r="AN5" s="1593"/>
      <c r="AO5" s="1593"/>
      <c r="AP5" s="1593"/>
      <c r="AQ5" s="1593"/>
      <c r="AR5" s="1593"/>
      <c r="AS5" s="1593"/>
      <c r="AT5" s="1593"/>
      <c r="AU5" s="1593"/>
      <c r="AV5" s="1593"/>
      <c r="AW5" s="1593"/>
      <c r="AX5" s="1593"/>
      <c r="AY5" s="1593"/>
      <c r="AZ5" s="1593"/>
      <c r="BA5" s="1593"/>
      <c r="BB5" s="1593"/>
      <c r="BC5" s="1593"/>
      <c r="BD5" s="1593"/>
      <c r="BE5" s="1593"/>
      <c r="BF5" s="1593"/>
      <c r="BG5" s="1593"/>
      <c r="BH5" s="1593"/>
      <c r="BI5" s="1593"/>
      <c r="BJ5" s="1593"/>
      <c r="BK5" s="1593"/>
      <c r="BL5" s="1593"/>
      <c r="BM5" s="1596"/>
      <c r="BN5" s="1592" t="s">
        <v>345</v>
      </c>
      <c r="BO5" s="1593"/>
      <c r="BP5" s="1593"/>
      <c r="BQ5" s="1593"/>
      <c r="BR5" s="1593"/>
      <c r="BS5" s="1593"/>
      <c r="BT5" s="1593"/>
      <c r="BU5" s="1593"/>
      <c r="BV5" s="1593"/>
      <c r="BW5" s="1593"/>
      <c r="BX5" s="1593"/>
      <c r="BY5" s="1593"/>
      <c r="BZ5" s="1593"/>
      <c r="CA5" s="1593"/>
      <c r="CB5" s="1593"/>
      <c r="CC5" s="1593"/>
      <c r="CD5" s="1593"/>
      <c r="CE5" s="1593"/>
      <c r="CF5" s="1593"/>
      <c r="CG5" s="1593"/>
      <c r="CH5" s="1593"/>
      <c r="CI5" s="1593"/>
      <c r="CJ5" s="1593"/>
      <c r="CK5" s="1593"/>
      <c r="CL5" s="1593"/>
      <c r="CM5" s="1593"/>
      <c r="CN5" s="1593"/>
      <c r="CO5" s="1593"/>
      <c r="CP5" s="1593"/>
      <c r="CQ5" s="1596"/>
      <c r="CR5" s="1592" t="s">
        <v>346</v>
      </c>
      <c r="CS5" s="1593"/>
      <c r="CT5" s="1593"/>
      <c r="CU5" s="1593"/>
      <c r="CV5" s="1593"/>
      <c r="CW5" s="1593"/>
      <c r="CX5" s="1593"/>
      <c r="CY5" s="1593"/>
      <c r="CZ5" s="1593"/>
      <c r="DA5" s="1593"/>
      <c r="DB5" s="1593"/>
      <c r="DC5" s="1593"/>
      <c r="DD5" s="1593"/>
      <c r="DE5" s="1593"/>
      <c r="DF5" s="1593"/>
      <c r="DG5" s="1593"/>
      <c r="DH5" s="1593"/>
      <c r="DI5" s="1593"/>
      <c r="DJ5" s="1593"/>
      <c r="DK5" s="1593"/>
      <c r="DL5" s="1593"/>
      <c r="DM5" s="1593"/>
      <c r="DN5" s="1593"/>
      <c r="DO5" s="1593"/>
      <c r="DP5" s="1593"/>
      <c r="DQ5" s="1593"/>
      <c r="DR5" s="1593"/>
      <c r="DS5" s="1593"/>
      <c r="DT5" s="1593"/>
      <c r="DU5" s="1593"/>
      <c r="DV5" s="1594"/>
    </row>
    <row r="6" spans="2:188" ht="18" customHeight="1">
      <c r="B6" s="1152" t="s">
        <v>607</v>
      </c>
      <c r="C6" s="179"/>
      <c r="D6" s="180"/>
      <c r="E6" s="190">
        <v>1</v>
      </c>
      <c r="F6" s="308">
        <v>2</v>
      </c>
      <c r="G6" s="1153">
        <v>3</v>
      </c>
      <c r="H6" s="329">
        <v>4</v>
      </c>
      <c r="I6" s="191">
        <v>5</v>
      </c>
      <c r="J6" s="191">
        <v>6</v>
      </c>
      <c r="K6" s="191">
        <v>7</v>
      </c>
      <c r="L6" s="191">
        <v>8</v>
      </c>
      <c r="M6" s="191">
        <v>9</v>
      </c>
      <c r="N6" s="329">
        <v>10</v>
      </c>
      <c r="O6" s="329">
        <v>11</v>
      </c>
      <c r="P6" s="191">
        <v>12</v>
      </c>
      <c r="Q6" s="191">
        <v>13</v>
      </c>
      <c r="R6" s="191">
        <v>14</v>
      </c>
      <c r="S6" s="191">
        <v>15</v>
      </c>
      <c r="T6" s="191">
        <v>16</v>
      </c>
      <c r="U6" s="329">
        <v>17</v>
      </c>
      <c r="V6" s="329">
        <v>18</v>
      </c>
      <c r="W6" s="191">
        <v>19</v>
      </c>
      <c r="X6" s="191">
        <v>20</v>
      </c>
      <c r="Y6" s="191">
        <v>21</v>
      </c>
      <c r="Z6" s="191">
        <v>22</v>
      </c>
      <c r="AA6" s="191">
        <v>23</v>
      </c>
      <c r="AB6" s="329">
        <v>24</v>
      </c>
      <c r="AC6" s="329">
        <v>25</v>
      </c>
      <c r="AD6" s="191">
        <v>26</v>
      </c>
      <c r="AE6" s="191">
        <v>27</v>
      </c>
      <c r="AF6" s="191">
        <v>28</v>
      </c>
      <c r="AG6" s="329">
        <v>29</v>
      </c>
      <c r="AH6" s="191">
        <v>30</v>
      </c>
      <c r="AI6" s="1154">
        <v>1</v>
      </c>
      <c r="AJ6" s="329">
        <v>2</v>
      </c>
      <c r="AK6" s="329">
        <v>3</v>
      </c>
      <c r="AL6" s="329">
        <v>4</v>
      </c>
      <c r="AM6" s="329">
        <v>5</v>
      </c>
      <c r="AN6" s="191">
        <v>6</v>
      </c>
      <c r="AO6" s="191">
        <v>7</v>
      </c>
      <c r="AP6" s="329">
        <v>8</v>
      </c>
      <c r="AQ6" s="329">
        <v>9</v>
      </c>
      <c r="AR6" s="191">
        <v>10</v>
      </c>
      <c r="AS6" s="191">
        <v>11</v>
      </c>
      <c r="AT6" s="191">
        <v>12</v>
      </c>
      <c r="AU6" s="191">
        <v>13</v>
      </c>
      <c r="AV6" s="191">
        <v>14</v>
      </c>
      <c r="AW6" s="329">
        <v>15</v>
      </c>
      <c r="AX6" s="329">
        <v>16</v>
      </c>
      <c r="AY6" s="191">
        <v>17</v>
      </c>
      <c r="AZ6" s="191">
        <v>18</v>
      </c>
      <c r="BA6" s="191">
        <v>19</v>
      </c>
      <c r="BB6" s="191">
        <v>20</v>
      </c>
      <c r="BC6" s="191">
        <v>21</v>
      </c>
      <c r="BD6" s="329">
        <v>22</v>
      </c>
      <c r="BE6" s="329">
        <v>23</v>
      </c>
      <c r="BF6" s="191">
        <v>24</v>
      </c>
      <c r="BG6" s="191">
        <v>25</v>
      </c>
      <c r="BH6" s="191">
        <v>26</v>
      </c>
      <c r="BI6" s="191">
        <v>27</v>
      </c>
      <c r="BJ6" s="191">
        <v>28</v>
      </c>
      <c r="BK6" s="329">
        <v>29</v>
      </c>
      <c r="BL6" s="329">
        <v>30</v>
      </c>
      <c r="BM6" s="186">
        <v>31</v>
      </c>
      <c r="BN6" s="191">
        <v>1</v>
      </c>
      <c r="BO6" s="191">
        <v>2</v>
      </c>
      <c r="BP6" s="191">
        <v>3</v>
      </c>
      <c r="BQ6" s="191">
        <v>4</v>
      </c>
      <c r="BR6" s="329">
        <v>5</v>
      </c>
      <c r="BS6" s="329">
        <v>6</v>
      </c>
      <c r="BT6" s="191">
        <v>7</v>
      </c>
      <c r="BU6" s="191">
        <v>8</v>
      </c>
      <c r="BV6" s="191">
        <v>9</v>
      </c>
      <c r="BW6" s="191">
        <v>10</v>
      </c>
      <c r="BX6" s="191">
        <v>11</v>
      </c>
      <c r="BY6" s="329">
        <v>12</v>
      </c>
      <c r="BZ6" s="329">
        <v>13</v>
      </c>
      <c r="CA6" s="191">
        <v>14</v>
      </c>
      <c r="CB6" s="191">
        <v>15</v>
      </c>
      <c r="CC6" s="191">
        <v>16</v>
      </c>
      <c r="CD6" s="191">
        <v>17</v>
      </c>
      <c r="CE6" s="191">
        <v>18</v>
      </c>
      <c r="CF6" s="329">
        <v>19</v>
      </c>
      <c r="CG6" s="329">
        <v>20</v>
      </c>
      <c r="CH6" s="191">
        <v>21</v>
      </c>
      <c r="CI6" s="191">
        <v>22</v>
      </c>
      <c r="CJ6" s="191">
        <v>23</v>
      </c>
      <c r="CK6" s="191">
        <v>24</v>
      </c>
      <c r="CL6" s="191">
        <v>25</v>
      </c>
      <c r="CM6" s="329">
        <v>26</v>
      </c>
      <c r="CN6" s="329">
        <v>27</v>
      </c>
      <c r="CO6" s="191">
        <v>28</v>
      </c>
      <c r="CP6" s="191">
        <v>29</v>
      </c>
      <c r="CQ6" s="191">
        <v>30</v>
      </c>
      <c r="CR6" s="190">
        <v>1</v>
      </c>
      <c r="CS6" s="191">
        <v>2</v>
      </c>
      <c r="CT6" s="329">
        <v>3</v>
      </c>
      <c r="CU6" s="329">
        <v>4</v>
      </c>
      <c r="CV6" s="191">
        <v>5</v>
      </c>
      <c r="CW6" s="191">
        <v>6</v>
      </c>
      <c r="CX6" s="191">
        <v>7</v>
      </c>
      <c r="CY6" s="191">
        <v>8</v>
      </c>
      <c r="CZ6" s="191">
        <v>9</v>
      </c>
      <c r="DA6" s="329">
        <v>10</v>
      </c>
      <c r="DB6" s="329">
        <v>11</v>
      </c>
      <c r="DC6" s="191">
        <v>12</v>
      </c>
      <c r="DD6" s="191">
        <v>13</v>
      </c>
      <c r="DE6" s="191">
        <v>14</v>
      </c>
      <c r="DF6" s="191">
        <v>15</v>
      </c>
      <c r="DG6" s="191">
        <v>16</v>
      </c>
      <c r="DH6" s="329">
        <v>17</v>
      </c>
      <c r="DI6" s="329">
        <v>18</v>
      </c>
      <c r="DJ6" s="329">
        <v>19</v>
      </c>
      <c r="DK6" s="191">
        <v>20</v>
      </c>
      <c r="DL6" s="191">
        <v>21</v>
      </c>
      <c r="DM6" s="191">
        <v>22</v>
      </c>
      <c r="DN6" s="191">
        <v>23</v>
      </c>
      <c r="DO6" s="329">
        <v>24</v>
      </c>
      <c r="DP6" s="329">
        <v>25</v>
      </c>
      <c r="DQ6" s="191">
        <v>26</v>
      </c>
      <c r="DR6" s="191">
        <v>27</v>
      </c>
      <c r="DS6" s="191">
        <v>28</v>
      </c>
      <c r="DT6" s="191">
        <v>29</v>
      </c>
      <c r="DU6" s="191">
        <v>30</v>
      </c>
      <c r="DV6" s="330">
        <v>31</v>
      </c>
    </row>
    <row r="7" spans="2:188" ht="18" customHeight="1">
      <c r="B7" s="288" t="s">
        <v>556</v>
      </c>
      <c r="C7" s="184"/>
      <c r="D7" s="185"/>
      <c r="E7" s="289">
        <v>358.63</v>
      </c>
      <c r="F7" s="309">
        <v>420.87</v>
      </c>
      <c r="G7" s="309">
        <v>0</v>
      </c>
      <c r="H7" s="290">
        <v>5.41</v>
      </c>
      <c r="I7" s="290">
        <v>521.63</v>
      </c>
      <c r="J7" s="290">
        <v>486.47</v>
      </c>
      <c r="K7" s="290">
        <v>206.8</v>
      </c>
      <c r="L7" s="290">
        <v>359.77</v>
      </c>
      <c r="M7" s="290">
        <v>422.86</v>
      </c>
      <c r="N7" s="290">
        <v>0</v>
      </c>
      <c r="O7" s="290">
        <v>4.7</v>
      </c>
      <c r="P7" s="290">
        <v>495.75</v>
      </c>
      <c r="Q7" s="290">
        <v>496.09</v>
      </c>
      <c r="R7" s="290">
        <v>132.77000000000001</v>
      </c>
      <c r="S7" s="290">
        <v>349.54</v>
      </c>
      <c r="T7" s="290">
        <v>470.55</v>
      </c>
      <c r="U7" s="290">
        <v>0</v>
      </c>
      <c r="V7" s="290">
        <v>4.0599999999999996</v>
      </c>
      <c r="W7" s="290">
        <v>541.91</v>
      </c>
      <c r="X7" s="290">
        <v>511.17</v>
      </c>
      <c r="Y7" s="290">
        <v>177.43</v>
      </c>
      <c r="Z7" s="290">
        <v>385.77</v>
      </c>
      <c r="AA7" s="290">
        <v>489.53</v>
      </c>
      <c r="AB7" s="290">
        <v>0</v>
      </c>
      <c r="AC7" s="290">
        <v>3.88</v>
      </c>
      <c r="AD7" s="290">
        <v>583.30999999999995</v>
      </c>
      <c r="AE7" s="290">
        <v>529.15</v>
      </c>
      <c r="AF7" s="290">
        <v>26.65</v>
      </c>
      <c r="AG7" s="290">
        <v>407.95</v>
      </c>
      <c r="AH7" s="290">
        <v>464.82</v>
      </c>
      <c r="AI7" s="289">
        <v>0</v>
      </c>
      <c r="AJ7" s="290">
        <v>2.82</v>
      </c>
      <c r="AK7" s="290">
        <v>483.69</v>
      </c>
      <c r="AL7" s="290">
        <v>512.89</v>
      </c>
      <c r="AM7" s="290">
        <v>61.82</v>
      </c>
      <c r="AN7" s="290">
        <v>488.68</v>
      </c>
      <c r="AO7" s="290">
        <v>593.71</v>
      </c>
      <c r="AP7" s="290">
        <v>0</v>
      </c>
      <c r="AQ7" s="290">
        <v>4.58</v>
      </c>
      <c r="AR7" s="290">
        <v>574.14</v>
      </c>
      <c r="AS7" s="290">
        <v>573.27</v>
      </c>
      <c r="AT7" s="290">
        <v>191.35</v>
      </c>
      <c r="AU7" s="290">
        <v>393.13</v>
      </c>
      <c r="AV7" s="290">
        <v>474.25</v>
      </c>
      <c r="AW7" s="290">
        <v>0</v>
      </c>
      <c r="AX7" s="290">
        <v>5.23</v>
      </c>
      <c r="AY7" s="290">
        <v>579.33000000000004</v>
      </c>
      <c r="AZ7" s="290">
        <v>571.72</v>
      </c>
      <c r="BA7" s="290">
        <v>162.32</v>
      </c>
      <c r="BB7" s="290">
        <v>380.84</v>
      </c>
      <c r="BC7" s="290">
        <v>503.89</v>
      </c>
      <c r="BD7" s="290">
        <v>0</v>
      </c>
      <c r="BE7" s="290">
        <v>5.64</v>
      </c>
      <c r="BF7" s="290">
        <v>587.89</v>
      </c>
      <c r="BG7" s="290">
        <v>525.04</v>
      </c>
      <c r="BH7" s="290">
        <v>201.06</v>
      </c>
      <c r="BI7" s="290">
        <v>352.51</v>
      </c>
      <c r="BJ7" s="290">
        <v>499.6</v>
      </c>
      <c r="BK7" s="290">
        <v>0</v>
      </c>
      <c r="BL7" s="290">
        <v>4.29</v>
      </c>
      <c r="BM7" s="291">
        <v>515.37</v>
      </c>
      <c r="BN7" s="290">
        <v>491.97</v>
      </c>
      <c r="BO7" s="290">
        <v>174.55</v>
      </c>
      <c r="BP7" s="290">
        <v>315.13</v>
      </c>
      <c r="BQ7" s="290">
        <v>444.15</v>
      </c>
      <c r="BR7" s="290">
        <v>0</v>
      </c>
      <c r="BS7" s="290">
        <v>4.9400000000000004</v>
      </c>
      <c r="BT7" s="290">
        <v>537.04999999999995</v>
      </c>
      <c r="BU7" s="290">
        <v>558.94000000000005</v>
      </c>
      <c r="BV7" s="290">
        <v>206.4</v>
      </c>
      <c r="BW7" s="290">
        <v>290.67</v>
      </c>
      <c r="BX7" s="290">
        <v>427.83</v>
      </c>
      <c r="BY7" s="290">
        <v>0</v>
      </c>
      <c r="BZ7" s="290">
        <v>4.41</v>
      </c>
      <c r="CA7" s="290">
        <v>543.27</v>
      </c>
      <c r="CB7" s="290">
        <v>530.16</v>
      </c>
      <c r="CC7" s="290">
        <v>178.51</v>
      </c>
      <c r="CD7" s="290">
        <v>346.56</v>
      </c>
      <c r="CE7" s="290">
        <v>437.76</v>
      </c>
      <c r="CF7" s="290">
        <v>0</v>
      </c>
      <c r="CG7" s="290">
        <v>4.41</v>
      </c>
      <c r="CH7" s="290">
        <v>551.04</v>
      </c>
      <c r="CI7" s="290">
        <v>504.08</v>
      </c>
      <c r="CJ7" s="290">
        <v>174.96</v>
      </c>
      <c r="CK7" s="290">
        <v>338.38</v>
      </c>
      <c r="CL7" s="290">
        <v>511.06</v>
      </c>
      <c r="CM7" s="290">
        <v>0</v>
      </c>
      <c r="CN7" s="290">
        <v>5.29</v>
      </c>
      <c r="CO7" s="290">
        <v>539.22</v>
      </c>
      <c r="CP7" s="290">
        <v>534.08000000000004</v>
      </c>
      <c r="CQ7" s="290">
        <v>191.07</v>
      </c>
      <c r="CR7" s="289">
        <v>347.92</v>
      </c>
      <c r="CS7" s="290">
        <v>477.36</v>
      </c>
      <c r="CT7" s="290">
        <v>0</v>
      </c>
      <c r="CU7" s="290">
        <v>3.7</v>
      </c>
      <c r="CV7" s="290">
        <v>554.22</v>
      </c>
      <c r="CW7" s="290">
        <v>464.55</v>
      </c>
      <c r="CX7" s="290">
        <v>158.29</v>
      </c>
      <c r="CY7" s="290">
        <v>321.56</v>
      </c>
      <c r="CZ7" s="290">
        <v>444.31</v>
      </c>
      <c r="DA7" s="290">
        <v>0</v>
      </c>
      <c r="DB7" s="290">
        <v>4.47</v>
      </c>
      <c r="DC7" s="290">
        <v>615.38</v>
      </c>
      <c r="DD7" s="290">
        <v>521.05999999999995</v>
      </c>
      <c r="DE7" s="290">
        <v>230.27</v>
      </c>
      <c r="DF7" s="290">
        <v>335.22</v>
      </c>
      <c r="DG7" s="290">
        <v>531.19000000000005</v>
      </c>
      <c r="DH7" s="290">
        <v>0</v>
      </c>
      <c r="DI7" s="290">
        <v>4.47</v>
      </c>
      <c r="DJ7" s="290">
        <v>616.12</v>
      </c>
      <c r="DK7" s="290">
        <v>496.14</v>
      </c>
      <c r="DL7" s="290">
        <v>263.27</v>
      </c>
      <c r="DM7" s="290">
        <v>194.55</v>
      </c>
      <c r="DN7" s="290">
        <v>392.17</v>
      </c>
      <c r="DO7" s="290">
        <v>0</v>
      </c>
      <c r="DP7" s="290">
        <v>3.23</v>
      </c>
      <c r="DQ7" s="290">
        <v>621.16</v>
      </c>
      <c r="DR7" s="290">
        <v>552.21</v>
      </c>
      <c r="DS7" s="290">
        <v>227.55</v>
      </c>
      <c r="DT7" s="290">
        <v>360.44</v>
      </c>
      <c r="DU7" s="290">
        <v>467.84</v>
      </c>
      <c r="DV7" s="291">
        <v>0</v>
      </c>
    </row>
    <row r="8" spans="2:188" ht="18" customHeight="1">
      <c r="E8" s="125"/>
      <c r="F8" s="310"/>
      <c r="G8" s="310"/>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row>
    <row r="9" spans="2:188" ht="18" customHeight="1">
      <c r="B9" s="178" t="s">
        <v>557</v>
      </c>
      <c r="C9" s="191"/>
      <c r="D9" s="186"/>
      <c r="E9" s="190"/>
      <c r="F9" s="191"/>
      <c r="G9" s="191"/>
      <c r="H9" s="191"/>
      <c r="I9" s="191"/>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0"/>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0"/>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c r="CR9" s="190"/>
      <c r="CS9" s="191"/>
      <c r="CT9" s="191"/>
      <c r="CU9" s="191"/>
      <c r="CV9" s="191"/>
      <c r="CW9" s="191"/>
      <c r="CX9" s="191"/>
      <c r="CY9" s="191"/>
      <c r="CZ9" s="191"/>
      <c r="DA9" s="191"/>
      <c r="DB9" s="191"/>
      <c r="DC9" s="191"/>
      <c r="DD9" s="191"/>
      <c r="DE9" s="191"/>
      <c r="DF9" s="191"/>
      <c r="DG9" s="191"/>
      <c r="DH9" s="191"/>
      <c r="DI9" s="191"/>
      <c r="DJ9" s="191"/>
      <c r="DK9" s="191"/>
      <c r="DL9" s="191"/>
      <c r="DM9" s="191"/>
      <c r="DN9" s="191"/>
      <c r="DO9" s="191"/>
      <c r="DP9" s="191"/>
      <c r="DQ9" s="191"/>
      <c r="DR9" s="191"/>
      <c r="DS9" s="191"/>
      <c r="DT9" s="191"/>
      <c r="DU9" s="191"/>
      <c r="DV9" s="186"/>
    </row>
    <row r="10" spans="2:188" ht="18" customHeight="1">
      <c r="B10" s="182"/>
      <c r="C10" s="183" t="s">
        <v>520</v>
      </c>
      <c r="D10" s="373"/>
      <c r="E10" s="196" t="s">
        <v>521</v>
      </c>
      <c r="F10" s="187" t="s">
        <v>522</v>
      </c>
      <c r="G10" s="187" t="s">
        <v>522</v>
      </c>
      <c r="H10" s="187" t="s">
        <v>522</v>
      </c>
      <c r="I10" s="187" t="s">
        <v>522</v>
      </c>
      <c r="J10" s="187" t="s">
        <v>522</v>
      </c>
      <c r="K10" s="187" t="s">
        <v>522</v>
      </c>
      <c r="L10" s="187" t="s">
        <v>522</v>
      </c>
      <c r="M10" s="187" t="s">
        <v>522</v>
      </c>
      <c r="N10" s="187" t="s">
        <v>522</v>
      </c>
      <c r="O10" s="187" t="s">
        <v>522</v>
      </c>
      <c r="P10" s="187" t="s">
        <v>522</v>
      </c>
      <c r="Q10" s="187" t="s">
        <v>522</v>
      </c>
      <c r="R10" s="187" t="s">
        <v>522</v>
      </c>
      <c r="S10" s="187" t="s">
        <v>522</v>
      </c>
      <c r="T10" s="187" t="s">
        <v>522</v>
      </c>
      <c r="U10" s="187" t="s">
        <v>522</v>
      </c>
      <c r="V10" s="187" t="s">
        <v>522</v>
      </c>
      <c r="W10" s="187" t="s">
        <v>522</v>
      </c>
      <c r="X10" s="187" t="s">
        <v>522</v>
      </c>
      <c r="Y10" s="187" t="s">
        <v>522</v>
      </c>
      <c r="Z10" s="187" t="s">
        <v>522</v>
      </c>
      <c r="AA10" s="187" t="s">
        <v>522</v>
      </c>
      <c r="AB10" s="187" t="s">
        <v>522</v>
      </c>
      <c r="AC10" s="187" t="s">
        <v>522</v>
      </c>
      <c r="AD10" s="187" t="s">
        <v>522</v>
      </c>
      <c r="AE10" s="187" t="s">
        <v>522</v>
      </c>
      <c r="AF10" s="187" t="s">
        <v>522</v>
      </c>
      <c r="AG10" s="187" t="s">
        <v>522</v>
      </c>
      <c r="AH10" s="187" t="s">
        <v>522</v>
      </c>
      <c r="AI10" s="196" t="s">
        <v>522</v>
      </c>
      <c r="AJ10" s="187" t="s">
        <v>522</v>
      </c>
      <c r="AK10" s="187" t="s">
        <v>522</v>
      </c>
      <c r="AL10" s="187" t="s">
        <v>522</v>
      </c>
      <c r="AM10" s="187" t="s">
        <v>522</v>
      </c>
      <c r="AN10" s="187" t="s">
        <v>522</v>
      </c>
      <c r="AO10" s="187" t="s">
        <v>522</v>
      </c>
      <c r="AP10" s="187" t="s">
        <v>522</v>
      </c>
      <c r="AQ10" s="187" t="s">
        <v>522</v>
      </c>
      <c r="AR10" s="187" t="s">
        <v>522</v>
      </c>
      <c r="AS10" s="187" t="s">
        <v>522</v>
      </c>
      <c r="AT10" s="187" t="s">
        <v>522</v>
      </c>
      <c r="AU10" s="187" t="s">
        <v>522</v>
      </c>
      <c r="AV10" s="187" t="s">
        <v>522</v>
      </c>
      <c r="AW10" s="187" t="s">
        <v>522</v>
      </c>
      <c r="AX10" s="187" t="s">
        <v>522</v>
      </c>
      <c r="AY10" s="187" t="s">
        <v>522</v>
      </c>
      <c r="AZ10" s="187" t="s">
        <v>522</v>
      </c>
      <c r="BA10" s="187" t="s">
        <v>522</v>
      </c>
      <c r="BB10" s="187" t="s">
        <v>522</v>
      </c>
      <c r="BC10" s="187" t="s">
        <v>522</v>
      </c>
      <c r="BD10" s="187" t="s">
        <v>522</v>
      </c>
      <c r="BE10" s="187" t="s">
        <v>522</v>
      </c>
      <c r="BF10" s="187" t="s">
        <v>522</v>
      </c>
      <c r="BG10" s="187" t="s">
        <v>522</v>
      </c>
      <c r="BH10" s="187" t="s">
        <v>522</v>
      </c>
      <c r="BI10" s="187" t="s">
        <v>522</v>
      </c>
      <c r="BJ10" s="187" t="s">
        <v>522</v>
      </c>
      <c r="BK10" s="187" t="s">
        <v>522</v>
      </c>
      <c r="BL10" s="187" t="s">
        <v>522</v>
      </c>
      <c r="BM10" s="187" t="s">
        <v>522</v>
      </c>
      <c r="BN10" s="196" t="s">
        <v>522</v>
      </c>
      <c r="BO10" s="187" t="s">
        <v>522</v>
      </c>
      <c r="BP10" s="187" t="s">
        <v>522</v>
      </c>
      <c r="BQ10" s="187" t="s">
        <v>522</v>
      </c>
      <c r="BR10" s="187" t="s">
        <v>522</v>
      </c>
      <c r="BS10" s="187" t="s">
        <v>522</v>
      </c>
      <c r="BT10" s="187" t="s">
        <v>522</v>
      </c>
      <c r="BU10" s="187" t="s">
        <v>522</v>
      </c>
      <c r="BV10" s="187" t="s">
        <v>522</v>
      </c>
      <c r="BW10" s="187" t="s">
        <v>522</v>
      </c>
      <c r="BX10" s="187" t="s">
        <v>522</v>
      </c>
      <c r="BY10" s="187" t="s">
        <v>522</v>
      </c>
      <c r="BZ10" s="187" t="s">
        <v>522</v>
      </c>
      <c r="CA10" s="187" t="s">
        <v>522</v>
      </c>
      <c r="CB10" s="187" t="s">
        <v>522</v>
      </c>
      <c r="CC10" s="187" t="s">
        <v>522</v>
      </c>
      <c r="CD10" s="187" t="s">
        <v>522</v>
      </c>
      <c r="CE10" s="187" t="s">
        <v>522</v>
      </c>
      <c r="CF10" s="187" t="s">
        <v>522</v>
      </c>
      <c r="CG10" s="187" t="s">
        <v>522</v>
      </c>
      <c r="CH10" s="187" t="s">
        <v>522</v>
      </c>
      <c r="CI10" s="187" t="s">
        <v>522</v>
      </c>
      <c r="CJ10" s="187" t="s">
        <v>522</v>
      </c>
      <c r="CK10" s="187" t="s">
        <v>522</v>
      </c>
      <c r="CL10" s="187" t="s">
        <v>522</v>
      </c>
      <c r="CM10" s="187" t="s">
        <v>522</v>
      </c>
      <c r="CN10" s="187" t="s">
        <v>522</v>
      </c>
      <c r="CO10" s="187" t="s">
        <v>522</v>
      </c>
      <c r="CP10" s="187" t="s">
        <v>522</v>
      </c>
      <c r="CQ10" s="187" t="s">
        <v>522</v>
      </c>
      <c r="CR10" s="196" t="s">
        <v>522</v>
      </c>
      <c r="CS10" s="187" t="s">
        <v>522</v>
      </c>
      <c r="CT10" s="187" t="s">
        <v>522</v>
      </c>
      <c r="CU10" s="187" t="s">
        <v>522</v>
      </c>
      <c r="CV10" s="187" t="s">
        <v>522</v>
      </c>
      <c r="CW10" s="187" t="s">
        <v>522</v>
      </c>
      <c r="CX10" s="187" t="s">
        <v>522</v>
      </c>
      <c r="CY10" s="187" t="s">
        <v>522</v>
      </c>
      <c r="CZ10" s="187" t="s">
        <v>522</v>
      </c>
      <c r="DA10" s="187"/>
      <c r="DB10" s="187"/>
      <c r="DC10" s="187"/>
      <c r="DD10" s="187"/>
      <c r="DE10" s="187"/>
      <c r="DF10" s="187"/>
      <c r="DG10" s="187"/>
      <c r="DH10" s="187"/>
      <c r="DI10" s="187"/>
      <c r="DJ10" s="187"/>
      <c r="DK10" s="187"/>
      <c r="DL10" s="187"/>
      <c r="DM10" s="187"/>
      <c r="DN10" s="187"/>
      <c r="DO10" s="187"/>
      <c r="DP10" s="187"/>
      <c r="DQ10" s="187"/>
      <c r="DR10" s="187"/>
      <c r="DS10" s="187"/>
      <c r="DT10" s="187"/>
      <c r="DU10" s="187"/>
      <c r="DV10" s="311"/>
    </row>
    <row r="11" spans="2:188" ht="18" customHeight="1">
      <c r="B11" s="182"/>
      <c r="C11" s="183" t="s">
        <v>523</v>
      </c>
      <c r="D11" s="374"/>
      <c r="E11" s="196"/>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c r="AI11" s="196"/>
      <c r="AJ11" s="187"/>
      <c r="AK11" s="187"/>
      <c r="AL11" s="187"/>
      <c r="AM11" s="187"/>
      <c r="AN11" s="187"/>
      <c r="AO11" s="187"/>
      <c r="AP11" s="187"/>
      <c r="AQ11" s="187"/>
      <c r="AR11" s="187"/>
      <c r="AS11" s="187"/>
      <c r="AT11" s="187"/>
      <c r="AU11" s="187"/>
      <c r="AV11" s="187"/>
      <c r="AW11" s="187"/>
      <c r="AX11" s="187"/>
      <c r="AY11" s="187"/>
      <c r="AZ11" s="187"/>
      <c r="BA11" s="187"/>
      <c r="BB11" s="187"/>
      <c r="BC11" s="187"/>
      <c r="BD11" s="187"/>
      <c r="BE11" s="187"/>
      <c r="BF11" s="187"/>
      <c r="BG11" s="187"/>
      <c r="BH11" s="187"/>
      <c r="BI11" s="187"/>
      <c r="BJ11" s="187"/>
      <c r="BK11" s="187"/>
      <c r="BL11" s="187"/>
      <c r="BM11" s="187"/>
      <c r="BN11" s="196"/>
      <c r="BO11" s="187"/>
      <c r="BP11" s="187"/>
      <c r="BQ11" s="187"/>
      <c r="BR11" s="187"/>
      <c r="BS11" s="187"/>
      <c r="BT11" s="187"/>
      <c r="BU11" s="187"/>
      <c r="BV11" s="187"/>
      <c r="BW11" s="187"/>
      <c r="BX11" s="187"/>
      <c r="BY11" s="187"/>
      <c r="BZ11" s="187"/>
      <c r="CA11" s="187"/>
      <c r="CB11" s="187"/>
      <c r="CC11" s="187"/>
      <c r="CD11" s="187"/>
      <c r="CE11" s="187"/>
      <c r="CF11" s="187"/>
      <c r="CG11" s="187"/>
      <c r="CH11" s="187"/>
      <c r="CI11" s="187"/>
      <c r="CJ11" s="187"/>
      <c r="CK11" s="187"/>
      <c r="CL11" s="187"/>
      <c r="CM11" s="187"/>
      <c r="CN11" s="187"/>
      <c r="CO11" s="187"/>
      <c r="CP11" s="187"/>
      <c r="CQ11" s="187"/>
      <c r="CR11" s="196"/>
      <c r="CS11" s="187"/>
      <c r="CT11" s="187"/>
      <c r="CU11" s="187"/>
      <c r="CV11" s="187"/>
      <c r="CW11" s="187"/>
      <c r="CX11" s="187"/>
      <c r="CY11" s="187"/>
      <c r="CZ11" s="187"/>
      <c r="DA11" s="187"/>
      <c r="DB11" s="187"/>
      <c r="DC11" s="187"/>
      <c r="DD11" s="187"/>
      <c r="DE11" s="187"/>
      <c r="DF11" s="187"/>
      <c r="DG11" s="187"/>
      <c r="DH11" s="187"/>
      <c r="DI11" s="187"/>
      <c r="DJ11" s="187"/>
      <c r="DK11" s="187"/>
      <c r="DL11" s="187"/>
      <c r="DM11" s="187"/>
      <c r="DN11" s="187"/>
      <c r="DO11" s="187"/>
      <c r="DP11" s="187"/>
      <c r="DQ11" s="187"/>
      <c r="DR11" s="187"/>
      <c r="DS11" s="187"/>
      <c r="DT11" s="187"/>
      <c r="DU11" s="187"/>
      <c r="DV11" s="311"/>
    </row>
    <row r="12" spans="2:188" ht="18" customHeight="1">
      <c r="B12" s="288" t="s">
        <v>625</v>
      </c>
      <c r="C12" s="184"/>
      <c r="D12" s="292"/>
      <c r="E12" s="312" t="s">
        <v>522</v>
      </c>
      <c r="F12" s="313" t="s">
        <v>522</v>
      </c>
      <c r="G12" s="313"/>
      <c r="H12" s="313"/>
      <c r="I12" s="313" t="s">
        <v>522</v>
      </c>
      <c r="J12" s="313" t="s">
        <v>522</v>
      </c>
      <c r="K12" s="313" t="s">
        <v>522</v>
      </c>
      <c r="L12" s="313" t="s">
        <v>522</v>
      </c>
      <c r="M12" s="313" t="s">
        <v>522</v>
      </c>
      <c r="N12" s="313"/>
      <c r="O12" s="313"/>
      <c r="P12" s="313" t="s">
        <v>522</v>
      </c>
      <c r="Q12" s="313" t="s">
        <v>522</v>
      </c>
      <c r="R12" s="313" t="s">
        <v>522</v>
      </c>
      <c r="S12" s="313" t="s">
        <v>522</v>
      </c>
      <c r="T12" s="313" t="s">
        <v>522</v>
      </c>
      <c r="U12" s="313"/>
      <c r="V12" s="313"/>
      <c r="W12" s="313" t="s">
        <v>522</v>
      </c>
      <c r="X12" s="313" t="s">
        <v>522</v>
      </c>
      <c r="Y12" s="313" t="s">
        <v>522</v>
      </c>
      <c r="Z12" s="313" t="s">
        <v>522</v>
      </c>
      <c r="AA12" s="313" t="s">
        <v>522</v>
      </c>
      <c r="AB12" s="313"/>
      <c r="AC12" s="313"/>
      <c r="AD12" s="313" t="s">
        <v>522</v>
      </c>
      <c r="AE12" s="313" t="s">
        <v>522</v>
      </c>
      <c r="AF12" s="313" t="s">
        <v>522</v>
      </c>
      <c r="AG12" s="313"/>
      <c r="AH12" s="313" t="s">
        <v>522</v>
      </c>
      <c r="AI12" s="312"/>
      <c r="AJ12" s="313"/>
      <c r="AK12" s="313"/>
      <c r="AL12" s="313"/>
      <c r="AM12" s="313"/>
      <c r="AN12" s="313" t="s">
        <v>522</v>
      </c>
      <c r="AO12" s="313" t="s">
        <v>522</v>
      </c>
      <c r="AP12" s="313"/>
      <c r="AQ12" s="313"/>
      <c r="AR12" s="313" t="s">
        <v>522</v>
      </c>
      <c r="AS12" s="313" t="s">
        <v>522</v>
      </c>
      <c r="AT12" s="313" t="s">
        <v>522</v>
      </c>
      <c r="AU12" s="313" t="s">
        <v>522</v>
      </c>
      <c r="AV12" s="313" t="s">
        <v>522</v>
      </c>
      <c r="AW12" s="313"/>
      <c r="AX12" s="313"/>
      <c r="AY12" s="313" t="s">
        <v>522</v>
      </c>
      <c r="AZ12" s="313" t="s">
        <v>522</v>
      </c>
      <c r="BA12" s="313" t="s">
        <v>522</v>
      </c>
      <c r="BB12" s="313" t="s">
        <v>522</v>
      </c>
      <c r="BC12" s="313" t="s">
        <v>522</v>
      </c>
      <c r="BD12" s="313"/>
      <c r="BE12" s="313"/>
      <c r="BF12" s="313" t="s">
        <v>522</v>
      </c>
      <c r="BG12" s="313" t="s">
        <v>522</v>
      </c>
      <c r="BH12" s="313" t="s">
        <v>522</v>
      </c>
      <c r="BI12" s="313" t="s">
        <v>522</v>
      </c>
      <c r="BJ12" s="313" t="s">
        <v>522</v>
      </c>
      <c r="BK12" s="313"/>
      <c r="BL12" s="313"/>
      <c r="BM12" s="313" t="s">
        <v>522</v>
      </c>
      <c r="BN12" s="312" t="s">
        <v>522</v>
      </c>
      <c r="BO12" s="313" t="s">
        <v>522</v>
      </c>
      <c r="BP12" s="313" t="s">
        <v>522</v>
      </c>
      <c r="BQ12" s="313" t="s">
        <v>522</v>
      </c>
      <c r="BR12" s="313"/>
      <c r="BS12" s="313"/>
      <c r="BT12" s="313" t="s">
        <v>522</v>
      </c>
      <c r="BU12" s="313" t="s">
        <v>522</v>
      </c>
      <c r="BV12" s="313" t="s">
        <v>522</v>
      </c>
      <c r="BW12" s="313" t="s">
        <v>522</v>
      </c>
      <c r="BX12" s="313" t="s">
        <v>522</v>
      </c>
      <c r="BY12" s="313"/>
      <c r="BZ12" s="313"/>
      <c r="CA12" s="313" t="s">
        <v>522</v>
      </c>
      <c r="CB12" s="313" t="s">
        <v>522</v>
      </c>
      <c r="CC12" s="313" t="s">
        <v>522</v>
      </c>
      <c r="CD12" s="313" t="s">
        <v>522</v>
      </c>
      <c r="CE12" s="313" t="s">
        <v>522</v>
      </c>
      <c r="CF12" s="313"/>
      <c r="CG12" s="313"/>
      <c r="CH12" s="313" t="s">
        <v>522</v>
      </c>
      <c r="CI12" s="313" t="s">
        <v>522</v>
      </c>
      <c r="CJ12" s="313" t="s">
        <v>522</v>
      </c>
      <c r="CK12" s="313" t="s">
        <v>522</v>
      </c>
      <c r="CL12" s="313" t="s">
        <v>522</v>
      </c>
      <c r="CM12" s="313"/>
      <c r="CN12" s="313"/>
      <c r="CO12" s="313" t="s">
        <v>522</v>
      </c>
      <c r="CP12" s="313" t="s">
        <v>522</v>
      </c>
      <c r="CQ12" s="1155" t="s">
        <v>1043</v>
      </c>
      <c r="CR12" s="312" t="s">
        <v>522</v>
      </c>
      <c r="CS12" s="313" t="s">
        <v>522</v>
      </c>
      <c r="CT12" s="313"/>
      <c r="CU12" s="313"/>
      <c r="CV12" s="313" t="s">
        <v>522</v>
      </c>
      <c r="CW12" s="313" t="s">
        <v>522</v>
      </c>
      <c r="CX12" s="313" t="s">
        <v>522</v>
      </c>
      <c r="CY12" s="313" t="s">
        <v>522</v>
      </c>
      <c r="CZ12" s="313" t="s">
        <v>522</v>
      </c>
      <c r="DA12" s="313"/>
      <c r="DB12" s="313"/>
      <c r="DC12" s="313" t="s">
        <v>522</v>
      </c>
      <c r="DD12" s="313" t="s">
        <v>522</v>
      </c>
      <c r="DE12" s="313" t="s">
        <v>522</v>
      </c>
      <c r="DF12" s="313" t="s">
        <v>522</v>
      </c>
      <c r="DG12" s="313" t="s">
        <v>522</v>
      </c>
      <c r="DH12" s="313"/>
      <c r="DI12" s="313"/>
      <c r="DJ12" s="313"/>
      <c r="DK12" s="313" t="s">
        <v>522</v>
      </c>
      <c r="DL12" s="313" t="s">
        <v>522</v>
      </c>
      <c r="DM12" s="313" t="s">
        <v>522</v>
      </c>
      <c r="DN12" s="313" t="s">
        <v>522</v>
      </c>
      <c r="DO12" s="313"/>
      <c r="DP12" s="313"/>
      <c r="DQ12" s="313" t="s">
        <v>522</v>
      </c>
      <c r="DR12" s="313" t="s">
        <v>522</v>
      </c>
      <c r="DS12" s="313" t="s">
        <v>522</v>
      </c>
      <c r="DT12" s="313" t="s">
        <v>522</v>
      </c>
      <c r="DU12" s="313" t="s">
        <v>522</v>
      </c>
      <c r="DV12" s="314"/>
    </row>
    <row r="13" spans="2:188" ht="18" customHeight="1">
      <c r="B13" s="293"/>
      <c r="C13" s="293"/>
      <c r="D13" s="293"/>
      <c r="E13" s="293"/>
      <c r="F13" s="293"/>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3"/>
      <c r="AS13" s="293"/>
      <c r="AT13" s="293"/>
      <c r="AU13" s="293"/>
      <c r="AV13" s="293"/>
      <c r="AW13" s="293"/>
      <c r="AX13" s="293"/>
      <c r="AY13" s="293"/>
      <c r="AZ13" s="293"/>
      <c r="BA13" s="293"/>
      <c r="BB13" s="293"/>
      <c r="BC13" s="293"/>
      <c r="BD13" s="293"/>
      <c r="BE13" s="293"/>
      <c r="BF13" s="293"/>
      <c r="BG13" s="293"/>
      <c r="BH13" s="293"/>
      <c r="BI13" s="293"/>
      <c r="BJ13" s="293"/>
      <c r="BK13" s="293"/>
      <c r="BL13" s="293"/>
      <c r="BM13" s="293"/>
      <c r="BN13" s="293"/>
      <c r="BO13" s="293"/>
      <c r="BP13" s="293"/>
      <c r="BQ13" s="293"/>
      <c r="BR13" s="293"/>
      <c r="BS13" s="293"/>
      <c r="BT13" s="293"/>
      <c r="BU13" s="293"/>
      <c r="BV13" s="293"/>
      <c r="BW13" s="293"/>
      <c r="BX13" s="293"/>
      <c r="BY13" s="293"/>
      <c r="BZ13" s="293"/>
      <c r="CA13" s="293"/>
      <c r="CB13" s="293"/>
      <c r="CC13" s="293"/>
      <c r="CD13" s="293"/>
      <c r="CE13" s="293"/>
      <c r="CF13" s="293"/>
      <c r="CG13" s="293"/>
      <c r="CH13" s="293"/>
      <c r="CI13" s="293"/>
      <c r="CJ13" s="293"/>
      <c r="CK13" s="293"/>
      <c r="CL13" s="293"/>
      <c r="CM13" s="293"/>
      <c r="CN13" s="293"/>
      <c r="CO13" s="293"/>
      <c r="CP13" s="293"/>
      <c r="CQ13" s="293"/>
      <c r="CR13" s="293"/>
      <c r="CS13" s="293"/>
      <c r="CT13" s="293"/>
      <c r="CU13" s="293"/>
      <c r="CV13" s="293"/>
      <c r="CW13" s="293"/>
      <c r="CX13" s="293"/>
      <c r="CY13" s="293"/>
      <c r="CZ13" s="293"/>
      <c r="DA13" s="293"/>
      <c r="DB13" s="293"/>
      <c r="DC13" s="293"/>
      <c r="DD13" s="293"/>
      <c r="DE13" s="293"/>
      <c r="DF13" s="293"/>
      <c r="DG13" s="293"/>
      <c r="DH13" s="293"/>
      <c r="DI13" s="293"/>
      <c r="DJ13" s="293"/>
      <c r="DK13" s="293"/>
      <c r="DL13" s="293"/>
      <c r="DM13" s="293"/>
      <c r="DN13" s="293"/>
      <c r="DO13" s="293"/>
      <c r="DP13" s="293"/>
      <c r="DQ13" s="293"/>
      <c r="DR13" s="293"/>
      <c r="DS13" s="293"/>
      <c r="DT13" s="293"/>
      <c r="DU13" s="293"/>
      <c r="DV13" s="293"/>
    </row>
    <row r="14" spans="2:188" ht="18" customHeight="1">
      <c r="B14" s="178" t="s">
        <v>524</v>
      </c>
      <c r="C14" s="189"/>
      <c r="D14" s="186"/>
      <c r="E14" s="190">
        <v>3</v>
      </c>
      <c r="F14" s="191">
        <v>3</v>
      </c>
      <c r="G14" s="191">
        <v>3</v>
      </c>
      <c r="H14" s="191">
        <v>3</v>
      </c>
      <c r="I14" s="191">
        <v>3</v>
      </c>
      <c r="J14" s="191">
        <v>3</v>
      </c>
      <c r="K14" s="191">
        <v>3</v>
      </c>
      <c r="L14" s="191">
        <v>3</v>
      </c>
      <c r="M14" s="191">
        <v>3</v>
      </c>
      <c r="N14" s="191">
        <v>3</v>
      </c>
      <c r="O14" s="191">
        <v>3</v>
      </c>
      <c r="P14" s="191">
        <v>3</v>
      </c>
      <c r="Q14" s="191">
        <v>3</v>
      </c>
      <c r="R14" s="191">
        <v>3</v>
      </c>
      <c r="S14" s="191">
        <v>3</v>
      </c>
      <c r="T14" s="191">
        <v>3</v>
      </c>
      <c r="U14" s="191">
        <v>3</v>
      </c>
      <c r="V14" s="191">
        <v>3</v>
      </c>
      <c r="W14" s="191">
        <v>3</v>
      </c>
      <c r="X14" s="191">
        <v>3</v>
      </c>
      <c r="Y14" s="191">
        <v>3</v>
      </c>
      <c r="Z14" s="191">
        <v>3</v>
      </c>
      <c r="AA14" s="191">
        <v>3</v>
      </c>
      <c r="AB14" s="191">
        <v>3</v>
      </c>
      <c r="AC14" s="191">
        <v>3</v>
      </c>
      <c r="AD14" s="191">
        <v>3</v>
      </c>
      <c r="AE14" s="191">
        <v>3</v>
      </c>
      <c r="AF14" s="191">
        <v>3</v>
      </c>
      <c r="AG14" s="191">
        <v>3</v>
      </c>
      <c r="AH14" s="192">
        <v>3</v>
      </c>
      <c r="AI14" s="190">
        <v>3</v>
      </c>
      <c r="AJ14" s="191">
        <v>3</v>
      </c>
      <c r="AK14" s="191">
        <v>3</v>
      </c>
      <c r="AL14" s="191">
        <v>3</v>
      </c>
      <c r="AM14" s="191">
        <v>4</v>
      </c>
      <c r="AN14" s="191">
        <v>4</v>
      </c>
      <c r="AO14" s="191">
        <v>4</v>
      </c>
      <c r="AP14" s="191">
        <v>4</v>
      </c>
      <c r="AQ14" s="191">
        <v>4</v>
      </c>
      <c r="AR14" s="191">
        <v>4</v>
      </c>
      <c r="AS14" s="191">
        <v>4</v>
      </c>
      <c r="AT14" s="191">
        <v>4</v>
      </c>
      <c r="AU14" s="191">
        <v>4</v>
      </c>
      <c r="AV14" s="191">
        <v>4</v>
      </c>
      <c r="AW14" s="191">
        <v>4</v>
      </c>
      <c r="AX14" s="191">
        <v>4</v>
      </c>
      <c r="AY14" s="191">
        <v>4</v>
      </c>
      <c r="AZ14" s="191">
        <v>4</v>
      </c>
      <c r="BA14" s="191">
        <v>4</v>
      </c>
      <c r="BB14" s="191">
        <v>4</v>
      </c>
      <c r="BC14" s="191">
        <v>4</v>
      </c>
      <c r="BD14" s="191">
        <v>4</v>
      </c>
      <c r="BE14" s="191">
        <v>4</v>
      </c>
      <c r="BF14" s="191">
        <v>4</v>
      </c>
      <c r="BG14" s="191">
        <v>4</v>
      </c>
      <c r="BH14" s="191">
        <v>4</v>
      </c>
      <c r="BI14" s="191">
        <v>4</v>
      </c>
      <c r="BJ14" s="191">
        <v>4</v>
      </c>
      <c r="BK14" s="191">
        <v>4</v>
      </c>
      <c r="BL14" s="191">
        <v>4</v>
      </c>
      <c r="BM14" s="192">
        <v>4</v>
      </c>
      <c r="BN14" s="190">
        <v>4</v>
      </c>
      <c r="BO14" s="191">
        <v>4</v>
      </c>
      <c r="BP14" s="191">
        <v>4</v>
      </c>
      <c r="BQ14" s="191">
        <v>4</v>
      </c>
      <c r="BR14" s="191">
        <v>4</v>
      </c>
      <c r="BS14" s="191">
        <v>4</v>
      </c>
      <c r="BT14" s="191">
        <v>4</v>
      </c>
      <c r="BU14" s="191">
        <v>4</v>
      </c>
      <c r="BV14" s="191">
        <v>4</v>
      </c>
      <c r="BW14" s="191">
        <v>4</v>
      </c>
      <c r="BX14" s="191">
        <v>4</v>
      </c>
      <c r="BY14" s="191">
        <v>4</v>
      </c>
      <c r="BZ14" s="191">
        <v>4</v>
      </c>
      <c r="CA14" s="191">
        <v>5</v>
      </c>
      <c r="CB14" s="191">
        <v>5</v>
      </c>
      <c r="CC14" s="191">
        <v>5</v>
      </c>
      <c r="CD14" s="191">
        <v>5</v>
      </c>
      <c r="CE14" s="191">
        <v>5</v>
      </c>
      <c r="CF14" s="191">
        <v>5</v>
      </c>
      <c r="CG14" s="191">
        <v>5</v>
      </c>
      <c r="CH14" s="191">
        <v>5</v>
      </c>
      <c r="CI14" s="191">
        <v>5</v>
      </c>
      <c r="CJ14" s="191">
        <v>5</v>
      </c>
      <c r="CK14" s="191">
        <v>5</v>
      </c>
      <c r="CL14" s="191">
        <v>5</v>
      </c>
      <c r="CM14" s="191">
        <v>5</v>
      </c>
      <c r="CN14" s="191">
        <v>5</v>
      </c>
      <c r="CO14" s="191">
        <v>5</v>
      </c>
      <c r="CP14" s="191">
        <v>5</v>
      </c>
      <c r="CQ14" s="192">
        <v>5</v>
      </c>
      <c r="CR14" s="190">
        <v>5</v>
      </c>
      <c r="CS14" s="191">
        <v>5</v>
      </c>
      <c r="CT14" s="191">
        <v>5</v>
      </c>
      <c r="CU14" s="191">
        <v>5</v>
      </c>
      <c r="CV14" s="191">
        <v>5</v>
      </c>
      <c r="CW14" s="191">
        <v>5</v>
      </c>
      <c r="CX14" s="191">
        <v>5</v>
      </c>
      <c r="CY14" s="191">
        <v>5</v>
      </c>
      <c r="CZ14" s="191">
        <v>5</v>
      </c>
      <c r="DA14" s="191">
        <v>5</v>
      </c>
      <c r="DB14" s="191">
        <v>5</v>
      </c>
      <c r="DC14" s="191">
        <v>5</v>
      </c>
      <c r="DD14" s="191">
        <v>5</v>
      </c>
      <c r="DE14" s="191">
        <v>5</v>
      </c>
      <c r="DF14" s="191">
        <v>5</v>
      </c>
      <c r="DG14" s="191">
        <v>5</v>
      </c>
      <c r="DH14" s="191">
        <v>5</v>
      </c>
      <c r="DI14" s="191">
        <v>6</v>
      </c>
      <c r="DJ14" s="191">
        <v>6</v>
      </c>
      <c r="DK14" s="191">
        <v>6</v>
      </c>
      <c r="DL14" s="191">
        <v>6</v>
      </c>
      <c r="DM14" s="191">
        <v>6</v>
      </c>
      <c r="DN14" s="191">
        <v>6</v>
      </c>
      <c r="DO14" s="191">
        <v>6</v>
      </c>
      <c r="DP14" s="191">
        <v>6</v>
      </c>
      <c r="DQ14" s="191">
        <v>6</v>
      </c>
      <c r="DR14" s="191">
        <v>6</v>
      </c>
      <c r="DS14" s="191">
        <v>6</v>
      </c>
      <c r="DT14" s="191">
        <v>6</v>
      </c>
      <c r="DU14" s="191">
        <v>6</v>
      </c>
      <c r="DV14" s="186">
        <v>6</v>
      </c>
    </row>
    <row r="15" spans="2:188" ht="18" customHeight="1">
      <c r="B15" s="182"/>
      <c r="C15" s="193" t="s">
        <v>205</v>
      </c>
      <c r="D15" s="371">
        <f>'様式第15号-3-1（別紙1）'!$M$103</f>
        <v>13600</v>
      </c>
      <c r="E15" s="315"/>
      <c r="F15" s="316" t="str">
        <f t="shared" ref="F15:AK15" si="0">IF(F14=1,F14,"")</f>
        <v/>
      </c>
      <c r="G15" s="316" t="str">
        <f t="shared" si="0"/>
        <v/>
      </c>
      <c r="H15" s="316" t="str">
        <f t="shared" si="0"/>
        <v/>
      </c>
      <c r="I15" s="316" t="str">
        <f t="shared" si="0"/>
        <v/>
      </c>
      <c r="J15" s="316" t="str">
        <f t="shared" si="0"/>
        <v/>
      </c>
      <c r="K15" s="316" t="str">
        <f t="shared" si="0"/>
        <v/>
      </c>
      <c r="L15" s="316" t="str">
        <f t="shared" si="0"/>
        <v/>
      </c>
      <c r="M15" s="316" t="str">
        <f t="shared" si="0"/>
        <v/>
      </c>
      <c r="N15" s="316" t="str">
        <f t="shared" si="0"/>
        <v/>
      </c>
      <c r="O15" s="316" t="str">
        <f t="shared" si="0"/>
        <v/>
      </c>
      <c r="P15" s="316" t="str">
        <f t="shared" si="0"/>
        <v/>
      </c>
      <c r="Q15" s="316" t="str">
        <f t="shared" si="0"/>
        <v/>
      </c>
      <c r="R15" s="316" t="str">
        <f t="shared" si="0"/>
        <v/>
      </c>
      <c r="S15" s="316" t="str">
        <f t="shared" si="0"/>
        <v/>
      </c>
      <c r="T15" s="316" t="str">
        <f t="shared" si="0"/>
        <v/>
      </c>
      <c r="U15" s="316" t="str">
        <f t="shared" si="0"/>
        <v/>
      </c>
      <c r="V15" s="316" t="str">
        <f t="shared" si="0"/>
        <v/>
      </c>
      <c r="W15" s="316" t="str">
        <f t="shared" si="0"/>
        <v/>
      </c>
      <c r="X15" s="316" t="str">
        <f t="shared" si="0"/>
        <v/>
      </c>
      <c r="Y15" s="316" t="str">
        <f t="shared" si="0"/>
        <v/>
      </c>
      <c r="Z15" s="316" t="str">
        <f t="shared" si="0"/>
        <v/>
      </c>
      <c r="AA15" s="316" t="str">
        <f t="shared" si="0"/>
        <v/>
      </c>
      <c r="AB15" s="316" t="str">
        <f t="shared" si="0"/>
        <v/>
      </c>
      <c r="AC15" s="316" t="str">
        <f t="shared" si="0"/>
        <v/>
      </c>
      <c r="AD15" s="316" t="str">
        <f t="shared" si="0"/>
        <v/>
      </c>
      <c r="AE15" s="316" t="str">
        <f t="shared" si="0"/>
        <v/>
      </c>
      <c r="AF15" s="316" t="str">
        <f t="shared" si="0"/>
        <v/>
      </c>
      <c r="AG15" s="316" t="str">
        <f t="shared" si="0"/>
        <v/>
      </c>
      <c r="AH15" s="317" t="str">
        <f t="shared" si="0"/>
        <v/>
      </c>
      <c r="AI15" s="315" t="str">
        <f t="shared" si="0"/>
        <v/>
      </c>
      <c r="AJ15" s="316" t="str">
        <f t="shared" si="0"/>
        <v/>
      </c>
      <c r="AK15" s="316" t="str">
        <f t="shared" si="0"/>
        <v/>
      </c>
      <c r="AL15" s="316" t="str">
        <f t="shared" ref="AL15:BQ15" si="1">IF(AL14=1,AL14,"")</f>
        <v/>
      </c>
      <c r="AM15" s="316" t="str">
        <f t="shared" si="1"/>
        <v/>
      </c>
      <c r="AN15" s="316" t="str">
        <f t="shared" si="1"/>
        <v/>
      </c>
      <c r="AO15" s="316" t="str">
        <f t="shared" si="1"/>
        <v/>
      </c>
      <c r="AP15" s="316" t="str">
        <f t="shared" si="1"/>
        <v/>
      </c>
      <c r="AQ15" s="316" t="str">
        <f t="shared" si="1"/>
        <v/>
      </c>
      <c r="AR15" s="316" t="str">
        <f t="shared" si="1"/>
        <v/>
      </c>
      <c r="AS15" s="316" t="str">
        <f t="shared" si="1"/>
        <v/>
      </c>
      <c r="AT15" s="316" t="str">
        <f t="shared" si="1"/>
        <v/>
      </c>
      <c r="AU15" s="316" t="str">
        <f t="shared" si="1"/>
        <v/>
      </c>
      <c r="AV15" s="316" t="str">
        <f t="shared" si="1"/>
        <v/>
      </c>
      <c r="AW15" s="316" t="str">
        <f t="shared" si="1"/>
        <v/>
      </c>
      <c r="AX15" s="316" t="str">
        <f t="shared" si="1"/>
        <v/>
      </c>
      <c r="AY15" s="316" t="str">
        <f t="shared" si="1"/>
        <v/>
      </c>
      <c r="AZ15" s="316" t="str">
        <f t="shared" si="1"/>
        <v/>
      </c>
      <c r="BA15" s="316" t="str">
        <f t="shared" si="1"/>
        <v/>
      </c>
      <c r="BB15" s="316" t="str">
        <f t="shared" si="1"/>
        <v/>
      </c>
      <c r="BC15" s="316" t="str">
        <f t="shared" si="1"/>
        <v/>
      </c>
      <c r="BD15" s="316" t="str">
        <f t="shared" si="1"/>
        <v/>
      </c>
      <c r="BE15" s="316" t="str">
        <f t="shared" si="1"/>
        <v/>
      </c>
      <c r="BF15" s="316" t="str">
        <f t="shared" si="1"/>
        <v/>
      </c>
      <c r="BG15" s="316" t="str">
        <f t="shared" si="1"/>
        <v/>
      </c>
      <c r="BH15" s="316" t="str">
        <f t="shared" si="1"/>
        <v/>
      </c>
      <c r="BI15" s="316" t="str">
        <f t="shared" si="1"/>
        <v/>
      </c>
      <c r="BJ15" s="316" t="str">
        <f t="shared" si="1"/>
        <v/>
      </c>
      <c r="BK15" s="316" t="str">
        <f t="shared" si="1"/>
        <v/>
      </c>
      <c r="BL15" s="316" t="str">
        <f t="shared" si="1"/>
        <v/>
      </c>
      <c r="BM15" s="317" t="str">
        <f t="shared" si="1"/>
        <v/>
      </c>
      <c r="BN15" s="315" t="str">
        <f t="shared" si="1"/>
        <v/>
      </c>
      <c r="BO15" s="316" t="str">
        <f t="shared" si="1"/>
        <v/>
      </c>
      <c r="BP15" s="316" t="str">
        <f t="shared" si="1"/>
        <v/>
      </c>
      <c r="BQ15" s="316" t="str">
        <f t="shared" si="1"/>
        <v/>
      </c>
      <c r="BR15" s="316" t="str">
        <f t="shared" ref="BR15:CW15" si="2">IF(BR14=1,BR14,"")</f>
        <v/>
      </c>
      <c r="BS15" s="316" t="str">
        <f t="shared" si="2"/>
        <v/>
      </c>
      <c r="BT15" s="316" t="str">
        <f t="shared" si="2"/>
        <v/>
      </c>
      <c r="BU15" s="316" t="str">
        <f t="shared" si="2"/>
        <v/>
      </c>
      <c r="BV15" s="316" t="str">
        <f t="shared" si="2"/>
        <v/>
      </c>
      <c r="BW15" s="316" t="str">
        <f t="shared" si="2"/>
        <v/>
      </c>
      <c r="BX15" s="316" t="str">
        <f t="shared" si="2"/>
        <v/>
      </c>
      <c r="BY15" s="316" t="str">
        <f t="shared" si="2"/>
        <v/>
      </c>
      <c r="BZ15" s="316" t="str">
        <f t="shared" si="2"/>
        <v/>
      </c>
      <c r="CA15" s="316" t="str">
        <f t="shared" si="2"/>
        <v/>
      </c>
      <c r="CB15" s="316" t="str">
        <f t="shared" si="2"/>
        <v/>
      </c>
      <c r="CC15" s="316" t="str">
        <f t="shared" si="2"/>
        <v/>
      </c>
      <c r="CD15" s="316" t="str">
        <f t="shared" si="2"/>
        <v/>
      </c>
      <c r="CE15" s="316" t="str">
        <f t="shared" si="2"/>
        <v/>
      </c>
      <c r="CF15" s="316" t="str">
        <f t="shared" si="2"/>
        <v/>
      </c>
      <c r="CG15" s="316" t="str">
        <f t="shared" si="2"/>
        <v/>
      </c>
      <c r="CH15" s="316" t="str">
        <f t="shared" si="2"/>
        <v/>
      </c>
      <c r="CI15" s="316" t="str">
        <f t="shared" si="2"/>
        <v/>
      </c>
      <c r="CJ15" s="316" t="str">
        <f t="shared" si="2"/>
        <v/>
      </c>
      <c r="CK15" s="316" t="str">
        <f t="shared" si="2"/>
        <v/>
      </c>
      <c r="CL15" s="316" t="str">
        <f t="shared" si="2"/>
        <v/>
      </c>
      <c r="CM15" s="316" t="str">
        <f t="shared" si="2"/>
        <v/>
      </c>
      <c r="CN15" s="316" t="str">
        <f t="shared" si="2"/>
        <v/>
      </c>
      <c r="CO15" s="316" t="str">
        <f t="shared" si="2"/>
        <v/>
      </c>
      <c r="CP15" s="316" t="str">
        <f t="shared" si="2"/>
        <v/>
      </c>
      <c r="CQ15" s="317" t="str">
        <f t="shared" si="2"/>
        <v/>
      </c>
      <c r="CR15" s="315" t="str">
        <f t="shared" si="2"/>
        <v/>
      </c>
      <c r="CS15" s="316" t="str">
        <f t="shared" si="2"/>
        <v/>
      </c>
      <c r="CT15" s="316" t="str">
        <f t="shared" si="2"/>
        <v/>
      </c>
      <c r="CU15" s="316" t="str">
        <f t="shared" si="2"/>
        <v/>
      </c>
      <c r="CV15" s="316" t="str">
        <f t="shared" si="2"/>
        <v/>
      </c>
      <c r="CW15" s="316" t="str">
        <f t="shared" si="2"/>
        <v/>
      </c>
      <c r="CX15" s="316" t="str">
        <f t="shared" ref="CX15:DV15" si="3">IF(CX14=1,CX14,"")</f>
        <v/>
      </c>
      <c r="CY15" s="316" t="str">
        <f t="shared" si="3"/>
        <v/>
      </c>
      <c r="CZ15" s="316" t="str">
        <f t="shared" si="3"/>
        <v/>
      </c>
      <c r="DA15" s="316" t="str">
        <f t="shared" si="3"/>
        <v/>
      </c>
      <c r="DB15" s="316" t="str">
        <f t="shared" si="3"/>
        <v/>
      </c>
      <c r="DC15" s="316" t="str">
        <f t="shared" si="3"/>
        <v/>
      </c>
      <c r="DD15" s="316" t="str">
        <f t="shared" si="3"/>
        <v/>
      </c>
      <c r="DE15" s="316" t="str">
        <f t="shared" si="3"/>
        <v/>
      </c>
      <c r="DF15" s="316" t="str">
        <f t="shared" si="3"/>
        <v/>
      </c>
      <c r="DG15" s="316" t="str">
        <f t="shared" si="3"/>
        <v/>
      </c>
      <c r="DH15" s="316" t="str">
        <f t="shared" si="3"/>
        <v/>
      </c>
      <c r="DI15" s="316" t="str">
        <f t="shared" si="3"/>
        <v/>
      </c>
      <c r="DJ15" s="316" t="str">
        <f t="shared" si="3"/>
        <v/>
      </c>
      <c r="DK15" s="316" t="str">
        <f t="shared" si="3"/>
        <v/>
      </c>
      <c r="DL15" s="316" t="str">
        <f t="shared" si="3"/>
        <v/>
      </c>
      <c r="DM15" s="316" t="str">
        <f t="shared" si="3"/>
        <v/>
      </c>
      <c r="DN15" s="316" t="str">
        <f t="shared" si="3"/>
        <v/>
      </c>
      <c r="DO15" s="316" t="str">
        <f t="shared" si="3"/>
        <v/>
      </c>
      <c r="DP15" s="316" t="str">
        <f t="shared" si="3"/>
        <v/>
      </c>
      <c r="DQ15" s="316" t="str">
        <f t="shared" si="3"/>
        <v/>
      </c>
      <c r="DR15" s="316" t="str">
        <f t="shared" si="3"/>
        <v/>
      </c>
      <c r="DS15" s="316" t="str">
        <f t="shared" si="3"/>
        <v/>
      </c>
      <c r="DT15" s="316" t="str">
        <f t="shared" si="3"/>
        <v/>
      </c>
      <c r="DU15" s="316" t="str">
        <f t="shared" si="3"/>
        <v/>
      </c>
      <c r="DV15" s="318" t="str">
        <f t="shared" si="3"/>
        <v/>
      </c>
    </row>
    <row r="16" spans="2:188" ht="18" customHeight="1">
      <c r="B16" s="182"/>
      <c r="C16" s="194" t="s">
        <v>206</v>
      </c>
      <c r="D16" s="371">
        <f>'様式第15号-3-1（別紙1）'!$L$103</f>
        <v>12533.333333333332</v>
      </c>
      <c r="E16" s="201" t="str">
        <f t="shared" ref="E16:AJ16" si="4">IF(E14=2,E14,"")</f>
        <v/>
      </c>
      <c r="F16" s="202" t="str">
        <f t="shared" si="4"/>
        <v/>
      </c>
      <c r="G16" s="202" t="str">
        <f t="shared" si="4"/>
        <v/>
      </c>
      <c r="H16" s="202" t="str">
        <f t="shared" si="4"/>
        <v/>
      </c>
      <c r="I16" s="202" t="str">
        <f t="shared" si="4"/>
        <v/>
      </c>
      <c r="J16" s="202" t="str">
        <f t="shared" si="4"/>
        <v/>
      </c>
      <c r="K16" s="202" t="str">
        <f t="shared" si="4"/>
        <v/>
      </c>
      <c r="L16" s="202" t="str">
        <f t="shared" si="4"/>
        <v/>
      </c>
      <c r="M16" s="202" t="str">
        <f t="shared" si="4"/>
        <v/>
      </c>
      <c r="N16" s="202" t="str">
        <f t="shared" si="4"/>
        <v/>
      </c>
      <c r="O16" s="202" t="str">
        <f t="shared" si="4"/>
        <v/>
      </c>
      <c r="P16" s="202" t="str">
        <f t="shared" si="4"/>
        <v/>
      </c>
      <c r="Q16" s="202" t="str">
        <f t="shared" si="4"/>
        <v/>
      </c>
      <c r="R16" s="202" t="str">
        <f t="shared" si="4"/>
        <v/>
      </c>
      <c r="S16" s="202" t="str">
        <f t="shared" si="4"/>
        <v/>
      </c>
      <c r="T16" s="202" t="str">
        <f t="shared" si="4"/>
        <v/>
      </c>
      <c r="U16" s="202" t="str">
        <f t="shared" si="4"/>
        <v/>
      </c>
      <c r="V16" s="202" t="str">
        <f t="shared" si="4"/>
        <v/>
      </c>
      <c r="W16" s="202" t="str">
        <f t="shared" si="4"/>
        <v/>
      </c>
      <c r="X16" s="202" t="str">
        <f t="shared" si="4"/>
        <v/>
      </c>
      <c r="Y16" s="202" t="str">
        <f t="shared" si="4"/>
        <v/>
      </c>
      <c r="Z16" s="202" t="str">
        <f t="shared" si="4"/>
        <v/>
      </c>
      <c r="AA16" s="202" t="str">
        <f t="shared" si="4"/>
        <v/>
      </c>
      <c r="AB16" s="202" t="str">
        <f t="shared" si="4"/>
        <v/>
      </c>
      <c r="AC16" s="202" t="str">
        <f t="shared" si="4"/>
        <v/>
      </c>
      <c r="AD16" s="202" t="str">
        <f t="shared" si="4"/>
        <v/>
      </c>
      <c r="AE16" s="202" t="str">
        <f t="shared" si="4"/>
        <v/>
      </c>
      <c r="AF16" s="202" t="str">
        <f t="shared" si="4"/>
        <v/>
      </c>
      <c r="AG16" s="202" t="str">
        <f t="shared" si="4"/>
        <v/>
      </c>
      <c r="AH16" s="203" t="str">
        <f t="shared" si="4"/>
        <v/>
      </c>
      <c r="AI16" s="201" t="str">
        <f t="shared" si="4"/>
        <v/>
      </c>
      <c r="AJ16" s="202" t="str">
        <f t="shared" si="4"/>
        <v/>
      </c>
      <c r="AK16" s="202" t="str">
        <f t="shared" ref="AK16:BP16" si="5">IF(AK14=2,AK14,"")</f>
        <v/>
      </c>
      <c r="AL16" s="202" t="str">
        <f t="shared" si="5"/>
        <v/>
      </c>
      <c r="AM16" s="202" t="str">
        <f t="shared" si="5"/>
        <v/>
      </c>
      <c r="AN16" s="202" t="str">
        <f t="shared" si="5"/>
        <v/>
      </c>
      <c r="AO16" s="202" t="str">
        <f t="shared" si="5"/>
        <v/>
      </c>
      <c r="AP16" s="202" t="str">
        <f t="shared" si="5"/>
        <v/>
      </c>
      <c r="AQ16" s="202" t="str">
        <f t="shared" si="5"/>
        <v/>
      </c>
      <c r="AR16" s="202" t="str">
        <f t="shared" si="5"/>
        <v/>
      </c>
      <c r="AS16" s="202" t="str">
        <f t="shared" si="5"/>
        <v/>
      </c>
      <c r="AT16" s="202" t="str">
        <f t="shared" si="5"/>
        <v/>
      </c>
      <c r="AU16" s="202" t="str">
        <f t="shared" si="5"/>
        <v/>
      </c>
      <c r="AV16" s="202" t="str">
        <f t="shared" si="5"/>
        <v/>
      </c>
      <c r="AW16" s="202" t="str">
        <f t="shared" si="5"/>
        <v/>
      </c>
      <c r="AX16" s="202" t="str">
        <f t="shared" si="5"/>
        <v/>
      </c>
      <c r="AY16" s="202" t="str">
        <f t="shared" si="5"/>
        <v/>
      </c>
      <c r="AZ16" s="202" t="str">
        <f t="shared" si="5"/>
        <v/>
      </c>
      <c r="BA16" s="202" t="str">
        <f t="shared" si="5"/>
        <v/>
      </c>
      <c r="BB16" s="202" t="str">
        <f t="shared" si="5"/>
        <v/>
      </c>
      <c r="BC16" s="202" t="str">
        <f t="shared" si="5"/>
        <v/>
      </c>
      <c r="BD16" s="202" t="str">
        <f t="shared" si="5"/>
        <v/>
      </c>
      <c r="BE16" s="202" t="str">
        <f t="shared" si="5"/>
        <v/>
      </c>
      <c r="BF16" s="202" t="str">
        <f t="shared" si="5"/>
        <v/>
      </c>
      <c r="BG16" s="202" t="str">
        <f t="shared" si="5"/>
        <v/>
      </c>
      <c r="BH16" s="202" t="str">
        <f t="shared" si="5"/>
        <v/>
      </c>
      <c r="BI16" s="202" t="str">
        <f t="shared" si="5"/>
        <v/>
      </c>
      <c r="BJ16" s="202" t="str">
        <f t="shared" si="5"/>
        <v/>
      </c>
      <c r="BK16" s="202" t="str">
        <f t="shared" si="5"/>
        <v/>
      </c>
      <c r="BL16" s="202" t="str">
        <f t="shared" si="5"/>
        <v/>
      </c>
      <c r="BM16" s="203" t="str">
        <f t="shared" si="5"/>
        <v/>
      </c>
      <c r="BN16" s="201" t="str">
        <f t="shared" si="5"/>
        <v/>
      </c>
      <c r="BO16" s="202" t="str">
        <f t="shared" si="5"/>
        <v/>
      </c>
      <c r="BP16" s="202" t="str">
        <f t="shared" si="5"/>
        <v/>
      </c>
      <c r="BQ16" s="202" t="str">
        <f t="shared" ref="BQ16:CV16" si="6">IF(BQ14=2,BQ14,"")</f>
        <v/>
      </c>
      <c r="BR16" s="202" t="str">
        <f t="shared" si="6"/>
        <v/>
      </c>
      <c r="BS16" s="202" t="str">
        <f t="shared" si="6"/>
        <v/>
      </c>
      <c r="BT16" s="202" t="str">
        <f t="shared" si="6"/>
        <v/>
      </c>
      <c r="BU16" s="202" t="str">
        <f t="shared" si="6"/>
        <v/>
      </c>
      <c r="BV16" s="202" t="str">
        <f t="shared" si="6"/>
        <v/>
      </c>
      <c r="BW16" s="202" t="str">
        <f t="shared" si="6"/>
        <v/>
      </c>
      <c r="BX16" s="202" t="str">
        <f t="shared" si="6"/>
        <v/>
      </c>
      <c r="BY16" s="202" t="str">
        <f t="shared" si="6"/>
        <v/>
      </c>
      <c r="BZ16" s="202" t="str">
        <f t="shared" si="6"/>
        <v/>
      </c>
      <c r="CA16" s="202" t="str">
        <f t="shared" si="6"/>
        <v/>
      </c>
      <c r="CB16" s="202" t="str">
        <f t="shared" si="6"/>
        <v/>
      </c>
      <c r="CC16" s="202" t="str">
        <f t="shared" si="6"/>
        <v/>
      </c>
      <c r="CD16" s="202" t="str">
        <f t="shared" si="6"/>
        <v/>
      </c>
      <c r="CE16" s="202" t="str">
        <f t="shared" si="6"/>
        <v/>
      </c>
      <c r="CF16" s="202" t="str">
        <f t="shared" si="6"/>
        <v/>
      </c>
      <c r="CG16" s="202" t="str">
        <f t="shared" si="6"/>
        <v/>
      </c>
      <c r="CH16" s="202" t="str">
        <f t="shared" si="6"/>
        <v/>
      </c>
      <c r="CI16" s="202" t="str">
        <f t="shared" si="6"/>
        <v/>
      </c>
      <c r="CJ16" s="202" t="str">
        <f t="shared" si="6"/>
        <v/>
      </c>
      <c r="CK16" s="202" t="str">
        <f t="shared" si="6"/>
        <v/>
      </c>
      <c r="CL16" s="202" t="str">
        <f t="shared" si="6"/>
        <v/>
      </c>
      <c r="CM16" s="202" t="str">
        <f t="shared" si="6"/>
        <v/>
      </c>
      <c r="CN16" s="202" t="str">
        <f t="shared" si="6"/>
        <v/>
      </c>
      <c r="CO16" s="202" t="str">
        <f t="shared" si="6"/>
        <v/>
      </c>
      <c r="CP16" s="202" t="str">
        <f t="shared" si="6"/>
        <v/>
      </c>
      <c r="CQ16" s="203" t="str">
        <f t="shared" si="6"/>
        <v/>
      </c>
      <c r="CR16" s="201" t="str">
        <f t="shared" si="6"/>
        <v/>
      </c>
      <c r="CS16" s="202" t="str">
        <f t="shared" si="6"/>
        <v/>
      </c>
      <c r="CT16" s="202" t="str">
        <f t="shared" si="6"/>
        <v/>
      </c>
      <c r="CU16" s="202" t="str">
        <f t="shared" si="6"/>
        <v/>
      </c>
      <c r="CV16" s="202" t="str">
        <f t="shared" si="6"/>
        <v/>
      </c>
      <c r="CW16" s="202" t="str">
        <f t="shared" ref="CW16:DV16" si="7">IF(CW14=2,CW14,"")</f>
        <v/>
      </c>
      <c r="CX16" s="202" t="str">
        <f t="shared" si="7"/>
        <v/>
      </c>
      <c r="CY16" s="202" t="str">
        <f t="shared" si="7"/>
        <v/>
      </c>
      <c r="CZ16" s="202" t="str">
        <f t="shared" si="7"/>
        <v/>
      </c>
      <c r="DA16" s="202" t="str">
        <f t="shared" si="7"/>
        <v/>
      </c>
      <c r="DB16" s="202" t="str">
        <f t="shared" si="7"/>
        <v/>
      </c>
      <c r="DC16" s="202" t="str">
        <f t="shared" si="7"/>
        <v/>
      </c>
      <c r="DD16" s="202" t="str">
        <f t="shared" si="7"/>
        <v/>
      </c>
      <c r="DE16" s="202" t="str">
        <f t="shared" si="7"/>
        <v/>
      </c>
      <c r="DF16" s="202" t="str">
        <f t="shared" si="7"/>
        <v/>
      </c>
      <c r="DG16" s="202" t="str">
        <f t="shared" si="7"/>
        <v/>
      </c>
      <c r="DH16" s="202" t="str">
        <f t="shared" si="7"/>
        <v/>
      </c>
      <c r="DI16" s="202" t="str">
        <f t="shared" si="7"/>
        <v/>
      </c>
      <c r="DJ16" s="202" t="str">
        <f t="shared" si="7"/>
        <v/>
      </c>
      <c r="DK16" s="202" t="str">
        <f t="shared" si="7"/>
        <v/>
      </c>
      <c r="DL16" s="202" t="str">
        <f t="shared" si="7"/>
        <v/>
      </c>
      <c r="DM16" s="202" t="str">
        <f t="shared" si="7"/>
        <v/>
      </c>
      <c r="DN16" s="202" t="str">
        <f t="shared" si="7"/>
        <v/>
      </c>
      <c r="DO16" s="202" t="str">
        <f t="shared" si="7"/>
        <v/>
      </c>
      <c r="DP16" s="202" t="str">
        <f t="shared" si="7"/>
        <v/>
      </c>
      <c r="DQ16" s="202" t="str">
        <f t="shared" si="7"/>
        <v/>
      </c>
      <c r="DR16" s="202" t="str">
        <f t="shared" si="7"/>
        <v/>
      </c>
      <c r="DS16" s="202" t="str">
        <f t="shared" si="7"/>
        <v/>
      </c>
      <c r="DT16" s="202" t="str">
        <f t="shared" si="7"/>
        <v/>
      </c>
      <c r="DU16" s="202" t="str">
        <f t="shared" si="7"/>
        <v/>
      </c>
      <c r="DV16" s="206" t="str">
        <f t="shared" si="7"/>
        <v/>
      </c>
      <c r="GF16" s="211"/>
    </row>
    <row r="17" spans="2:188" ht="18" customHeight="1">
      <c r="B17" s="182"/>
      <c r="C17" s="194" t="s">
        <v>207</v>
      </c>
      <c r="D17" s="371">
        <f>'様式第15号-3-1（別紙1）'!$K$103</f>
        <v>11466.666666666666</v>
      </c>
      <c r="E17" s="201">
        <f>IF(E14=3,E14,"")</f>
        <v>3</v>
      </c>
      <c r="F17" s="202">
        <f t="shared" ref="F17:AJ17" si="8">IF(F14=3,F14,"")</f>
        <v>3</v>
      </c>
      <c r="G17" s="202">
        <f t="shared" si="8"/>
        <v>3</v>
      </c>
      <c r="H17" s="202">
        <f t="shared" si="8"/>
        <v>3</v>
      </c>
      <c r="I17" s="202">
        <f t="shared" si="8"/>
        <v>3</v>
      </c>
      <c r="J17" s="202">
        <f t="shared" si="8"/>
        <v>3</v>
      </c>
      <c r="K17" s="202">
        <f t="shared" si="8"/>
        <v>3</v>
      </c>
      <c r="L17" s="202">
        <f t="shared" si="8"/>
        <v>3</v>
      </c>
      <c r="M17" s="202">
        <f t="shared" si="8"/>
        <v>3</v>
      </c>
      <c r="N17" s="202">
        <f t="shared" si="8"/>
        <v>3</v>
      </c>
      <c r="O17" s="202">
        <f t="shared" si="8"/>
        <v>3</v>
      </c>
      <c r="P17" s="202">
        <f t="shared" si="8"/>
        <v>3</v>
      </c>
      <c r="Q17" s="202">
        <f t="shared" si="8"/>
        <v>3</v>
      </c>
      <c r="R17" s="202">
        <f t="shared" si="8"/>
        <v>3</v>
      </c>
      <c r="S17" s="202">
        <f t="shared" si="8"/>
        <v>3</v>
      </c>
      <c r="T17" s="202">
        <f t="shared" si="8"/>
        <v>3</v>
      </c>
      <c r="U17" s="202">
        <f t="shared" si="8"/>
        <v>3</v>
      </c>
      <c r="V17" s="202">
        <f t="shared" si="8"/>
        <v>3</v>
      </c>
      <c r="W17" s="202">
        <f t="shared" si="8"/>
        <v>3</v>
      </c>
      <c r="X17" s="202">
        <f t="shared" si="8"/>
        <v>3</v>
      </c>
      <c r="Y17" s="202">
        <f t="shared" si="8"/>
        <v>3</v>
      </c>
      <c r="Z17" s="202">
        <f t="shared" si="8"/>
        <v>3</v>
      </c>
      <c r="AA17" s="202">
        <f t="shared" si="8"/>
        <v>3</v>
      </c>
      <c r="AB17" s="202">
        <f t="shared" si="8"/>
        <v>3</v>
      </c>
      <c r="AC17" s="202">
        <f t="shared" si="8"/>
        <v>3</v>
      </c>
      <c r="AD17" s="202">
        <f t="shared" si="8"/>
        <v>3</v>
      </c>
      <c r="AE17" s="202">
        <f t="shared" si="8"/>
        <v>3</v>
      </c>
      <c r="AF17" s="202">
        <f t="shared" si="8"/>
        <v>3</v>
      </c>
      <c r="AG17" s="202">
        <f t="shared" si="8"/>
        <v>3</v>
      </c>
      <c r="AH17" s="203">
        <f t="shared" si="8"/>
        <v>3</v>
      </c>
      <c r="AI17" s="201">
        <f t="shared" si="8"/>
        <v>3</v>
      </c>
      <c r="AJ17" s="202">
        <f t="shared" si="8"/>
        <v>3</v>
      </c>
      <c r="AK17" s="202">
        <f t="shared" ref="AK17:BP17" si="9">IF(AK14=3,AK14,"")</f>
        <v>3</v>
      </c>
      <c r="AL17" s="202">
        <f t="shared" si="9"/>
        <v>3</v>
      </c>
      <c r="AM17" s="202" t="str">
        <f t="shared" si="9"/>
        <v/>
      </c>
      <c r="AN17" s="202" t="str">
        <f t="shared" si="9"/>
        <v/>
      </c>
      <c r="AO17" s="202" t="str">
        <f t="shared" si="9"/>
        <v/>
      </c>
      <c r="AP17" s="202" t="str">
        <f t="shared" si="9"/>
        <v/>
      </c>
      <c r="AQ17" s="202" t="str">
        <f t="shared" si="9"/>
        <v/>
      </c>
      <c r="AR17" s="202" t="str">
        <f t="shared" si="9"/>
        <v/>
      </c>
      <c r="AS17" s="202" t="str">
        <f t="shared" si="9"/>
        <v/>
      </c>
      <c r="AT17" s="202" t="str">
        <f t="shared" si="9"/>
        <v/>
      </c>
      <c r="AU17" s="202" t="str">
        <f t="shared" si="9"/>
        <v/>
      </c>
      <c r="AV17" s="202" t="str">
        <f t="shared" si="9"/>
        <v/>
      </c>
      <c r="AW17" s="202" t="str">
        <f t="shared" si="9"/>
        <v/>
      </c>
      <c r="AX17" s="202" t="str">
        <f t="shared" si="9"/>
        <v/>
      </c>
      <c r="AY17" s="202" t="str">
        <f t="shared" si="9"/>
        <v/>
      </c>
      <c r="AZ17" s="202" t="str">
        <f t="shared" si="9"/>
        <v/>
      </c>
      <c r="BA17" s="202" t="str">
        <f t="shared" si="9"/>
        <v/>
      </c>
      <c r="BB17" s="202" t="str">
        <f t="shared" si="9"/>
        <v/>
      </c>
      <c r="BC17" s="202" t="str">
        <f t="shared" si="9"/>
        <v/>
      </c>
      <c r="BD17" s="202" t="str">
        <f t="shared" si="9"/>
        <v/>
      </c>
      <c r="BE17" s="202" t="str">
        <f t="shared" si="9"/>
        <v/>
      </c>
      <c r="BF17" s="202" t="str">
        <f t="shared" si="9"/>
        <v/>
      </c>
      <c r="BG17" s="202" t="str">
        <f t="shared" si="9"/>
        <v/>
      </c>
      <c r="BH17" s="202" t="str">
        <f t="shared" si="9"/>
        <v/>
      </c>
      <c r="BI17" s="202" t="str">
        <f t="shared" si="9"/>
        <v/>
      </c>
      <c r="BJ17" s="202" t="str">
        <f t="shared" si="9"/>
        <v/>
      </c>
      <c r="BK17" s="202" t="str">
        <f t="shared" si="9"/>
        <v/>
      </c>
      <c r="BL17" s="202" t="str">
        <f t="shared" si="9"/>
        <v/>
      </c>
      <c r="BM17" s="203" t="str">
        <f t="shared" si="9"/>
        <v/>
      </c>
      <c r="BN17" s="201" t="str">
        <f t="shared" si="9"/>
        <v/>
      </c>
      <c r="BO17" s="202" t="str">
        <f t="shared" si="9"/>
        <v/>
      </c>
      <c r="BP17" s="202" t="str">
        <f t="shared" si="9"/>
        <v/>
      </c>
      <c r="BQ17" s="202" t="str">
        <f t="shared" ref="BQ17:CV17" si="10">IF(BQ14=3,BQ14,"")</f>
        <v/>
      </c>
      <c r="BR17" s="202" t="str">
        <f t="shared" si="10"/>
        <v/>
      </c>
      <c r="BS17" s="202" t="str">
        <f t="shared" si="10"/>
        <v/>
      </c>
      <c r="BT17" s="202" t="str">
        <f t="shared" si="10"/>
        <v/>
      </c>
      <c r="BU17" s="202" t="str">
        <f t="shared" si="10"/>
        <v/>
      </c>
      <c r="BV17" s="202" t="str">
        <f t="shared" si="10"/>
        <v/>
      </c>
      <c r="BW17" s="202" t="str">
        <f t="shared" si="10"/>
        <v/>
      </c>
      <c r="BX17" s="202" t="str">
        <f t="shared" si="10"/>
        <v/>
      </c>
      <c r="BY17" s="202" t="str">
        <f t="shared" si="10"/>
        <v/>
      </c>
      <c r="BZ17" s="202" t="str">
        <f t="shared" si="10"/>
        <v/>
      </c>
      <c r="CA17" s="202" t="str">
        <f t="shared" si="10"/>
        <v/>
      </c>
      <c r="CB17" s="202" t="str">
        <f t="shared" si="10"/>
        <v/>
      </c>
      <c r="CC17" s="202" t="str">
        <f t="shared" si="10"/>
        <v/>
      </c>
      <c r="CD17" s="202" t="str">
        <f t="shared" si="10"/>
        <v/>
      </c>
      <c r="CE17" s="202" t="str">
        <f t="shared" si="10"/>
        <v/>
      </c>
      <c r="CF17" s="202" t="str">
        <f t="shared" si="10"/>
        <v/>
      </c>
      <c r="CG17" s="202" t="str">
        <f t="shared" si="10"/>
        <v/>
      </c>
      <c r="CH17" s="202" t="str">
        <f t="shared" si="10"/>
        <v/>
      </c>
      <c r="CI17" s="202" t="str">
        <f t="shared" si="10"/>
        <v/>
      </c>
      <c r="CJ17" s="202" t="str">
        <f t="shared" si="10"/>
        <v/>
      </c>
      <c r="CK17" s="202" t="str">
        <f t="shared" si="10"/>
        <v/>
      </c>
      <c r="CL17" s="202" t="str">
        <f t="shared" si="10"/>
        <v/>
      </c>
      <c r="CM17" s="202" t="str">
        <f t="shared" si="10"/>
        <v/>
      </c>
      <c r="CN17" s="202" t="str">
        <f t="shared" si="10"/>
        <v/>
      </c>
      <c r="CO17" s="202" t="str">
        <f t="shared" si="10"/>
        <v/>
      </c>
      <c r="CP17" s="202" t="str">
        <f t="shared" si="10"/>
        <v/>
      </c>
      <c r="CQ17" s="203" t="str">
        <f t="shared" si="10"/>
        <v/>
      </c>
      <c r="CR17" s="201" t="str">
        <f t="shared" si="10"/>
        <v/>
      </c>
      <c r="CS17" s="202" t="str">
        <f t="shared" si="10"/>
        <v/>
      </c>
      <c r="CT17" s="202" t="str">
        <f t="shared" si="10"/>
        <v/>
      </c>
      <c r="CU17" s="202" t="str">
        <f t="shared" si="10"/>
        <v/>
      </c>
      <c r="CV17" s="202" t="str">
        <f t="shared" si="10"/>
        <v/>
      </c>
      <c r="CW17" s="202" t="str">
        <f t="shared" ref="CW17:DV17" si="11">IF(CW14=3,CW14,"")</f>
        <v/>
      </c>
      <c r="CX17" s="202" t="str">
        <f t="shared" si="11"/>
        <v/>
      </c>
      <c r="CY17" s="202" t="str">
        <f t="shared" si="11"/>
        <v/>
      </c>
      <c r="CZ17" s="202" t="str">
        <f t="shared" si="11"/>
        <v/>
      </c>
      <c r="DA17" s="202" t="str">
        <f t="shared" si="11"/>
        <v/>
      </c>
      <c r="DB17" s="202" t="str">
        <f t="shared" si="11"/>
        <v/>
      </c>
      <c r="DC17" s="202" t="str">
        <f t="shared" si="11"/>
        <v/>
      </c>
      <c r="DD17" s="202" t="str">
        <f t="shared" si="11"/>
        <v/>
      </c>
      <c r="DE17" s="202" t="str">
        <f t="shared" si="11"/>
        <v/>
      </c>
      <c r="DF17" s="202" t="str">
        <f t="shared" si="11"/>
        <v/>
      </c>
      <c r="DG17" s="202" t="str">
        <f t="shared" si="11"/>
        <v/>
      </c>
      <c r="DH17" s="202" t="str">
        <f t="shared" si="11"/>
        <v/>
      </c>
      <c r="DI17" s="202" t="str">
        <f t="shared" si="11"/>
        <v/>
      </c>
      <c r="DJ17" s="202" t="str">
        <f t="shared" si="11"/>
        <v/>
      </c>
      <c r="DK17" s="202" t="str">
        <f t="shared" si="11"/>
        <v/>
      </c>
      <c r="DL17" s="202" t="str">
        <f t="shared" si="11"/>
        <v/>
      </c>
      <c r="DM17" s="202" t="str">
        <f t="shared" si="11"/>
        <v/>
      </c>
      <c r="DN17" s="202" t="str">
        <f t="shared" si="11"/>
        <v/>
      </c>
      <c r="DO17" s="202" t="str">
        <f t="shared" si="11"/>
        <v/>
      </c>
      <c r="DP17" s="202" t="str">
        <f t="shared" si="11"/>
        <v/>
      </c>
      <c r="DQ17" s="202" t="str">
        <f t="shared" si="11"/>
        <v/>
      </c>
      <c r="DR17" s="202" t="str">
        <f t="shared" si="11"/>
        <v/>
      </c>
      <c r="DS17" s="202" t="str">
        <f t="shared" si="11"/>
        <v/>
      </c>
      <c r="DT17" s="202" t="str">
        <f t="shared" si="11"/>
        <v/>
      </c>
      <c r="DU17" s="202" t="str">
        <f t="shared" si="11"/>
        <v/>
      </c>
      <c r="DV17" s="206" t="str">
        <f t="shared" si="11"/>
        <v/>
      </c>
      <c r="GF17" s="211"/>
    </row>
    <row r="18" spans="2:188" ht="18" customHeight="1">
      <c r="B18" s="182"/>
      <c r="C18" s="194" t="s">
        <v>208</v>
      </c>
      <c r="D18" s="371">
        <f>'様式第15号-3-1（別紙1）'!$J$103</f>
        <v>10400</v>
      </c>
      <c r="E18" s="201" t="str">
        <f t="shared" ref="E18:AJ18" si="12">IF(E14=4,E14,"")</f>
        <v/>
      </c>
      <c r="F18" s="202" t="str">
        <f t="shared" si="12"/>
        <v/>
      </c>
      <c r="G18" s="202" t="str">
        <f t="shared" si="12"/>
        <v/>
      </c>
      <c r="H18" s="202" t="str">
        <f t="shared" si="12"/>
        <v/>
      </c>
      <c r="I18" s="202" t="str">
        <f t="shared" si="12"/>
        <v/>
      </c>
      <c r="J18" s="202" t="str">
        <f t="shared" si="12"/>
        <v/>
      </c>
      <c r="K18" s="202" t="str">
        <f t="shared" si="12"/>
        <v/>
      </c>
      <c r="L18" s="202" t="str">
        <f t="shared" si="12"/>
        <v/>
      </c>
      <c r="M18" s="202" t="str">
        <f t="shared" si="12"/>
        <v/>
      </c>
      <c r="N18" s="202" t="str">
        <f t="shared" si="12"/>
        <v/>
      </c>
      <c r="O18" s="202" t="str">
        <f t="shared" si="12"/>
        <v/>
      </c>
      <c r="P18" s="202" t="str">
        <f t="shared" si="12"/>
        <v/>
      </c>
      <c r="Q18" s="202" t="str">
        <f t="shared" si="12"/>
        <v/>
      </c>
      <c r="R18" s="202" t="str">
        <f t="shared" si="12"/>
        <v/>
      </c>
      <c r="S18" s="202" t="str">
        <f t="shared" si="12"/>
        <v/>
      </c>
      <c r="T18" s="202" t="str">
        <f t="shared" si="12"/>
        <v/>
      </c>
      <c r="U18" s="202" t="str">
        <f t="shared" si="12"/>
        <v/>
      </c>
      <c r="V18" s="202" t="str">
        <f t="shared" si="12"/>
        <v/>
      </c>
      <c r="W18" s="202" t="str">
        <f t="shared" si="12"/>
        <v/>
      </c>
      <c r="X18" s="202" t="str">
        <f t="shared" si="12"/>
        <v/>
      </c>
      <c r="Y18" s="202" t="str">
        <f t="shared" si="12"/>
        <v/>
      </c>
      <c r="Z18" s="202" t="str">
        <f t="shared" si="12"/>
        <v/>
      </c>
      <c r="AA18" s="202" t="str">
        <f t="shared" si="12"/>
        <v/>
      </c>
      <c r="AB18" s="202" t="str">
        <f t="shared" si="12"/>
        <v/>
      </c>
      <c r="AC18" s="202" t="str">
        <f t="shared" si="12"/>
        <v/>
      </c>
      <c r="AD18" s="202" t="str">
        <f t="shared" si="12"/>
        <v/>
      </c>
      <c r="AE18" s="202" t="str">
        <f t="shared" si="12"/>
        <v/>
      </c>
      <c r="AF18" s="202" t="str">
        <f t="shared" si="12"/>
        <v/>
      </c>
      <c r="AG18" s="202" t="str">
        <f t="shared" si="12"/>
        <v/>
      </c>
      <c r="AH18" s="203" t="str">
        <f t="shared" si="12"/>
        <v/>
      </c>
      <c r="AI18" s="201" t="str">
        <f t="shared" si="12"/>
        <v/>
      </c>
      <c r="AJ18" s="202" t="str">
        <f t="shared" si="12"/>
        <v/>
      </c>
      <c r="AK18" s="202" t="str">
        <f t="shared" ref="AK18:BP18" si="13">IF(AK14=4,AK14,"")</f>
        <v/>
      </c>
      <c r="AL18" s="202" t="str">
        <f t="shared" si="13"/>
        <v/>
      </c>
      <c r="AM18" s="202">
        <f t="shared" si="13"/>
        <v>4</v>
      </c>
      <c r="AN18" s="202">
        <f t="shared" si="13"/>
        <v>4</v>
      </c>
      <c r="AO18" s="202">
        <f t="shared" si="13"/>
        <v>4</v>
      </c>
      <c r="AP18" s="202">
        <f t="shared" si="13"/>
        <v>4</v>
      </c>
      <c r="AQ18" s="202">
        <f t="shared" si="13"/>
        <v>4</v>
      </c>
      <c r="AR18" s="202">
        <f t="shared" si="13"/>
        <v>4</v>
      </c>
      <c r="AS18" s="202">
        <f t="shared" si="13"/>
        <v>4</v>
      </c>
      <c r="AT18" s="202">
        <f t="shared" si="13"/>
        <v>4</v>
      </c>
      <c r="AU18" s="202">
        <f t="shared" si="13"/>
        <v>4</v>
      </c>
      <c r="AV18" s="202">
        <f t="shared" si="13"/>
        <v>4</v>
      </c>
      <c r="AW18" s="202">
        <f t="shared" si="13"/>
        <v>4</v>
      </c>
      <c r="AX18" s="202">
        <f t="shared" si="13"/>
        <v>4</v>
      </c>
      <c r="AY18" s="202">
        <f t="shared" si="13"/>
        <v>4</v>
      </c>
      <c r="AZ18" s="202">
        <f t="shared" si="13"/>
        <v>4</v>
      </c>
      <c r="BA18" s="202">
        <f t="shared" si="13"/>
        <v>4</v>
      </c>
      <c r="BB18" s="202">
        <f t="shared" si="13"/>
        <v>4</v>
      </c>
      <c r="BC18" s="202">
        <f t="shared" si="13"/>
        <v>4</v>
      </c>
      <c r="BD18" s="202">
        <f t="shared" si="13"/>
        <v>4</v>
      </c>
      <c r="BE18" s="202">
        <f t="shared" si="13"/>
        <v>4</v>
      </c>
      <c r="BF18" s="202">
        <f t="shared" si="13"/>
        <v>4</v>
      </c>
      <c r="BG18" s="202">
        <f t="shared" si="13"/>
        <v>4</v>
      </c>
      <c r="BH18" s="202">
        <f t="shared" si="13"/>
        <v>4</v>
      </c>
      <c r="BI18" s="202">
        <f t="shared" si="13"/>
        <v>4</v>
      </c>
      <c r="BJ18" s="202">
        <f t="shared" si="13"/>
        <v>4</v>
      </c>
      <c r="BK18" s="202">
        <f t="shared" si="13"/>
        <v>4</v>
      </c>
      <c r="BL18" s="202">
        <f t="shared" si="13"/>
        <v>4</v>
      </c>
      <c r="BM18" s="203">
        <f t="shared" si="13"/>
        <v>4</v>
      </c>
      <c r="BN18" s="201">
        <f t="shared" si="13"/>
        <v>4</v>
      </c>
      <c r="BO18" s="202">
        <f t="shared" si="13"/>
        <v>4</v>
      </c>
      <c r="BP18" s="202">
        <f t="shared" si="13"/>
        <v>4</v>
      </c>
      <c r="BQ18" s="202">
        <f t="shared" ref="BQ18:CV18" si="14">IF(BQ14=4,BQ14,"")</f>
        <v>4</v>
      </c>
      <c r="BR18" s="202">
        <f t="shared" si="14"/>
        <v>4</v>
      </c>
      <c r="BS18" s="202">
        <f t="shared" si="14"/>
        <v>4</v>
      </c>
      <c r="BT18" s="202">
        <f t="shared" si="14"/>
        <v>4</v>
      </c>
      <c r="BU18" s="202">
        <f t="shared" si="14"/>
        <v>4</v>
      </c>
      <c r="BV18" s="202">
        <f t="shared" si="14"/>
        <v>4</v>
      </c>
      <c r="BW18" s="202">
        <f t="shared" si="14"/>
        <v>4</v>
      </c>
      <c r="BX18" s="202">
        <f t="shared" si="14"/>
        <v>4</v>
      </c>
      <c r="BY18" s="202">
        <f t="shared" si="14"/>
        <v>4</v>
      </c>
      <c r="BZ18" s="202">
        <f t="shared" si="14"/>
        <v>4</v>
      </c>
      <c r="CA18" s="202" t="str">
        <f t="shared" si="14"/>
        <v/>
      </c>
      <c r="CB18" s="202" t="str">
        <f t="shared" si="14"/>
        <v/>
      </c>
      <c r="CC18" s="202" t="str">
        <f t="shared" si="14"/>
        <v/>
      </c>
      <c r="CD18" s="202" t="str">
        <f t="shared" si="14"/>
        <v/>
      </c>
      <c r="CE18" s="202" t="str">
        <f t="shared" si="14"/>
        <v/>
      </c>
      <c r="CF18" s="202" t="str">
        <f t="shared" si="14"/>
        <v/>
      </c>
      <c r="CG18" s="202" t="str">
        <f t="shared" si="14"/>
        <v/>
      </c>
      <c r="CH18" s="202" t="str">
        <f t="shared" si="14"/>
        <v/>
      </c>
      <c r="CI18" s="202" t="str">
        <f t="shared" si="14"/>
        <v/>
      </c>
      <c r="CJ18" s="202" t="str">
        <f t="shared" si="14"/>
        <v/>
      </c>
      <c r="CK18" s="202" t="str">
        <f t="shared" si="14"/>
        <v/>
      </c>
      <c r="CL18" s="202" t="str">
        <f t="shared" si="14"/>
        <v/>
      </c>
      <c r="CM18" s="202" t="str">
        <f t="shared" si="14"/>
        <v/>
      </c>
      <c r="CN18" s="202" t="str">
        <f t="shared" si="14"/>
        <v/>
      </c>
      <c r="CO18" s="202" t="str">
        <f t="shared" si="14"/>
        <v/>
      </c>
      <c r="CP18" s="202" t="str">
        <f t="shared" si="14"/>
        <v/>
      </c>
      <c r="CQ18" s="203" t="str">
        <f t="shared" si="14"/>
        <v/>
      </c>
      <c r="CR18" s="201" t="str">
        <f t="shared" si="14"/>
        <v/>
      </c>
      <c r="CS18" s="202" t="str">
        <f t="shared" si="14"/>
        <v/>
      </c>
      <c r="CT18" s="202" t="str">
        <f t="shared" si="14"/>
        <v/>
      </c>
      <c r="CU18" s="202" t="str">
        <f t="shared" si="14"/>
        <v/>
      </c>
      <c r="CV18" s="202" t="str">
        <f t="shared" si="14"/>
        <v/>
      </c>
      <c r="CW18" s="202" t="str">
        <f t="shared" ref="CW18:DV18" si="15">IF(CW14=4,CW14,"")</f>
        <v/>
      </c>
      <c r="CX18" s="202" t="str">
        <f t="shared" si="15"/>
        <v/>
      </c>
      <c r="CY18" s="202" t="str">
        <f t="shared" si="15"/>
        <v/>
      </c>
      <c r="CZ18" s="202" t="str">
        <f t="shared" si="15"/>
        <v/>
      </c>
      <c r="DA18" s="202" t="str">
        <f t="shared" si="15"/>
        <v/>
      </c>
      <c r="DB18" s="202" t="str">
        <f t="shared" si="15"/>
        <v/>
      </c>
      <c r="DC18" s="202" t="str">
        <f t="shared" si="15"/>
        <v/>
      </c>
      <c r="DD18" s="202" t="str">
        <f t="shared" si="15"/>
        <v/>
      </c>
      <c r="DE18" s="202" t="str">
        <f t="shared" si="15"/>
        <v/>
      </c>
      <c r="DF18" s="202" t="str">
        <f t="shared" si="15"/>
        <v/>
      </c>
      <c r="DG18" s="202" t="str">
        <f t="shared" si="15"/>
        <v/>
      </c>
      <c r="DH18" s="202" t="str">
        <f t="shared" si="15"/>
        <v/>
      </c>
      <c r="DI18" s="202" t="str">
        <f t="shared" si="15"/>
        <v/>
      </c>
      <c r="DJ18" s="202" t="str">
        <f t="shared" si="15"/>
        <v/>
      </c>
      <c r="DK18" s="202" t="str">
        <f t="shared" si="15"/>
        <v/>
      </c>
      <c r="DL18" s="202" t="str">
        <f t="shared" si="15"/>
        <v/>
      </c>
      <c r="DM18" s="202" t="str">
        <f t="shared" si="15"/>
        <v/>
      </c>
      <c r="DN18" s="202" t="str">
        <f t="shared" si="15"/>
        <v/>
      </c>
      <c r="DO18" s="202" t="str">
        <f t="shared" si="15"/>
        <v/>
      </c>
      <c r="DP18" s="202" t="str">
        <f t="shared" si="15"/>
        <v/>
      </c>
      <c r="DQ18" s="202" t="str">
        <f t="shared" si="15"/>
        <v/>
      </c>
      <c r="DR18" s="202" t="str">
        <f t="shared" si="15"/>
        <v/>
      </c>
      <c r="DS18" s="202" t="str">
        <f t="shared" si="15"/>
        <v/>
      </c>
      <c r="DT18" s="202" t="str">
        <f t="shared" si="15"/>
        <v/>
      </c>
      <c r="DU18" s="202" t="str">
        <f t="shared" si="15"/>
        <v/>
      </c>
      <c r="DV18" s="206" t="str">
        <f t="shared" si="15"/>
        <v/>
      </c>
      <c r="GF18" s="211"/>
    </row>
    <row r="19" spans="2:188" ht="18" customHeight="1">
      <c r="B19" s="182"/>
      <c r="C19" s="194" t="s">
        <v>209</v>
      </c>
      <c r="D19" s="371">
        <f>'様式第15号-3-1（別紙1）'!$I$103</f>
        <v>9366.6666666666661</v>
      </c>
      <c r="E19" s="201" t="str">
        <f t="shared" ref="E19:AJ19" si="16">IF(E14=5,E14,"")</f>
        <v/>
      </c>
      <c r="F19" s="202" t="str">
        <f t="shared" si="16"/>
        <v/>
      </c>
      <c r="G19" s="202" t="str">
        <f t="shared" si="16"/>
        <v/>
      </c>
      <c r="H19" s="202" t="str">
        <f t="shared" si="16"/>
        <v/>
      </c>
      <c r="I19" s="202" t="str">
        <f t="shared" si="16"/>
        <v/>
      </c>
      <c r="J19" s="202" t="str">
        <f t="shared" si="16"/>
        <v/>
      </c>
      <c r="K19" s="202" t="str">
        <f t="shared" si="16"/>
        <v/>
      </c>
      <c r="L19" s="202" t="str">
        <f t="shared" si="16"/>
        <v/>
      </c>
      <c r="M19" s="202" t="str">
        <f t="shared" si="16"/>
        <v/>
      </c>
      <c r="N19" s="202" t="str">
        <f t="shared" si="16"/>
        <v/>
      </c>
      <c r="O19" s="202" t="str">
        <f t="shared" si="16"/>
        <v/>
      </c>
      <c r="P19" s="202" t="str">
        <f t="shared" si="16"/>
        <v/>
      </c>
      <c r="Q19" s="202" t="str">
        <f t="shared" si="16"/>
        <v/>
      </c>
      <c r="R19" s="202" t="str">
        <f t="shared" si="16"/>
        <v/>
      </c>
      <c r="S19" s="202" t="str">
        <f t="shared" si="16"/>
        <v/>
      </c>
      <c r="T19" s="202" t="str">
        <f t="shared" si="16"/>
        <v/>
      </c>
      <c r="U19" s="202" t="str">
        <f t="shared" si="16"/>
        <v/>
      </c>
      <c r="V19" s="202" t="str">
        <f t="shared" si="16"/>
        <v/>
      </c>
      <c r="W19" s="202" t="str">
        <f t="shared" si="16"/>
        <v/>
      </c>
      <c r="X19" s="202" t="str">
        <f t="shared" si="16"/>
        <v/>
      </c>
      <c r="Y19" s="202" t="str">
        <f t="shared" si="16"/>
        <v/>
      </c>
      <c r="Z19" s="202" t="str">
        <f t="shared" si="16"/>
        <v/>
      </c>
      <c r="AA19" s="202" t="str">
        <f t="shared" si="16"/>
        <v/>
      </c>
      <c r="AB19" s="202" t="str">
        <f t="shared" si="16"/>
        <v/>
      </c>
      <c r="AC19" s="202" t="str">
        <f t="shared" si="16"/>
        <v/>
      </c>
      <c r="AD19" s="202" t="str">
        <f t="shared" si="16"/>
        <v/>
      </c>
      <c r="AE19" s="202" t="str">
        <f t="shared" si="16"/>
        <v/>
      </c>
      <c r="AF19" s="202" t="str">
        <f t="shared" si="16"/>
        <v/>
      </c>
      <c r="AG19" s="202" t="str">
        <f t="shared" si="16"/>
        <v/>
      </c>
      <c r="AH19" s="203" t="str">
        <f t="shared" si="16"/>
        <v/>
      </c>
      <c r="AI19" s="201" t="str">
        <f t="shared" si="16"/>
        <v/>
      </c>
      <c r="AJ19" s="202" t="str">
        <f t="shared" si="16"/>
        <v/>
      </c>
      <c r="AK19" s="202" t="str">
        <f t="shared" ref="AK19:BP19" si="17">IF(AK14=5,AK14,"")</f>
        <v/>
      </c>
      <c r="AL19" s="202" t="str">
        <f t="shared" si="17"/>
        <v/>
      </c>
      <c r="AM19" s="202" t="str">
        <f t="shared" si="17"/>
        <v/>
      </c>
      <c r="AN19" s="202" t="str">
        <f t="shared" si="17"/>
        <v/>
      </c>
      <c r="AO19" s="202" t="str">
        <f t="shared" si="17"/>
        <v/>
      </c>
      <c r="AP19" s="202" t="str">
        <f t="shared" si="17"/>
        <v/>
      </c>
      <c r="AQ19" s="202" t="str">
        <f t="shared" si="17"/>
        <v/>
      </c>
      <c r="AR19" s="202" t="str">
        <f t="shared" si="17"/>
        <v/>
      </c>
      <c r="AS19" s="202" t="str">
        <f t="shared" si="17"/>
        <v/>
      </c>
      <c r="AT19" s="202" t="str">
        <f t="shared" si="17"/>
        <v/>
      </c>
      <c r="AU19" s="202" t="str">
        <f t="shared" si="17"/>
        <v/>
      </c>
      <c r="AV19" s="202" t="str">
        <f t="shared" si="17"/>
        <v/>
      </c>
      <c r="AW19" s="202" t="str">
        <f t="shared" si="17"/>
        <v/>
      </c>
      <c r="AX19" s="202" t="str">
        <f t="shared" si="17"/>
        <v/>
      </c>
      <c r="AY19" s="202" t="str">
        <f t="shared" si="17"/>
        <v/>
      </c>
      <c r="AZ19" s="202" t="str">
        <f t="shared" si="17"/>
        <v/>
      </c>
      <c r="BA19" s="202" t="str">
        <f t="shared" si="17"/>
        <v/>
      </c>
      <c r="BB19" s="202" t="str">
        <f t="shared" si="17"/>
        <v/>
      </c>
      <c r="BC19" s="202" t="str">
        <f t="shared" si="17"/>
        <v/>
      </c>
      <c r="BD19" s="202" t="str">
        <f t="shared" si="17"/>
        <v/>
      </c>
      <c r="BE19" s="202" t="str">
        <f t="shared" si="17"/>
        <v/>
      </c>
      <c r="BF19" s="202" t="str">
        <f t="shared" si="17"/>
        <v/>
      </c>
      <c r="BG19" s="202" t="str">
        <f t="shared" si="17"/>
        <v/>
      </c>
      <c r="BH19" s="202" t="str">
        <f t="shared" si="17"/>
        <v/>
      </c>
      <c r="BI19" s="202" t="str">
        <f t="shared" si="17"/>
        <v/>
      </c>
      <c r="BJ19" s="202" t="str">
        <f t="shared" si="17"/>
        <v/>
      </c>
      <c r="BK19" s="202" t="str">
        <f t="shared" si="17"/>
        <v/>
      </c>
      <c r="BL19" s="202" t="str">
        <f t="shared" si="17"/>
        <v/>
      </c>
      <c r="BM19" s="203" t="str">
        <f t="shared" si="17"/>
        <v/>
      </c>
      <c r="BN19" s="201" t="str">
        <f t="shared" si="17"/>
        <v/>
      </c>
      <c r="BO19" s="202" t="str">
        <f t="shared" si="17"/>
        <v/>
      </c>
      <c r="BP19" s="202" t="str">
        <f t="shared" si="17"/>
        <v/>
      </c>
      <c r="BQ19" s="202" t="str">
        <f t="shared" ref="BQ19:CV19" si="18">IF(BQ14=5,BQ14,"")</f>
        <v/>
      </c>
      <c r="BR19" s="202" t="str">
        <f t="shared" si="18"/>
        <v/>
      </c>
      <c r="BS19" s="202" t="str">
        <f t="shared" si="18"/>
        <v/>
      </c>
      <c r="BT19" s="202" t="str">
        <f t="shared" si="18"/>
        <v/>
      </c>
      <c r="BU19" s="202" t="str">
        <f t="shared" si="18"/>
        <v/>
      </c>
      <c r="BV19" s="202" t="str">
        <f t="shared" si="18"/>
        <v/>
      </c>
      <c r="BW19" s="202" t="str">
        <f t="shared" si="18"/>
        <v/>
      </c>
      <c r="BX19" s="202" t="str">
        <f t="shared" si="18"/>
        <v/>
      </c>
      <c r="BY19" s="202" t="str">
        <f t="shared" si="18"/>
        <v/>
      </c>
      <c r="BZ19" s="202" t="str">
        <f t="shared" si="18"/>
        <v/>
      </c>
      <c r="CA19" s="202">
        <f t="shared" si="18"/>
        <v>5</v>
      </c>
      <c r="CB19" s="202">
        <f t="shared" si="18"/>
        <v>5</v>
      </c>
      <c r="CC19" s="202">
        <f t="shared" si="18"/>
        <v>5</v>
      </c>
      <c r="CD19" s="202">
        <f t="shared" si="18"/>
        <v>5</v>
      </c>
      <c r="CE19" s="202">
        <f t="shared" si="18"/>
        <v>5</v>
      </c>
      <c r="CF19" s="202">
        <f t="shared" si="18"/>
        <v>5</v>
      </c>
      <c r="CG19" s="202">
        <f t="shared" si="18"/>
        <v>5</v>
      </c>
      <c r="CH19" s="202">
        <f t="shared" si="18"/>
        <v>5</v>
      </c>
      <c r="CI19" s="202">
        <f t="shared" si="18"/>
        <v>5</v>
      </c>
      <c r="CJ19" s="202">
        <f t="shared" si="18"/>
        <v>5</v>
      </c>
      <c r="CK19" s="202">
        <f t="shared" si="18"/>
        <v>5</v>
      </c>
      <c r="CL19" s="202">
        <f t="shared" si="18"/>
        <v>5</v>
      </c>
      <c r="CM19" s="202">
        <f t="shared" si="18"/>
        <v>5</v>
      </c>
      <c r="CN19" s="202">
        <f t="shared" si="18"/>
        <v>5</v>
      </c>
      <c r="CO19" s="202">
        <f t="shared" si="18"/>
        <v>5</v>
      </c>
      <c r="CP19" s="202">
        <f t="shared" si="18"/>
        <v>5</v>
      </c>
      <c r="CQ19" s="203">
        <f t="shared" si="18"/>
        <v>5</v>
      </c>
      <c r="CR19" s="201">
        <f t="shared" si="18"/>
        <v>5</v>
      </c>
      <c r="CS19" s="202">
        <f t="shared" si="18"/>
        <v>5</v>
      </c>
      <c r="CT19" s="202">
        <f t="shared" si="18"/>
        <v>5</v>
      </c>
      <c r="CU19" s="202">
        <f t="shared" si="18"/>
        <v>5</v>
      </c>
      <c r="CV19" s="202">
        <f t="shared" si="18"/>
        <v>5</v>
      </c>
      <c r="CW19" s="202">
        <f t="shared" ref="CW19:DV19" si="19">IF(CW14=5,CW14,"")</f>
        <v>5</v>
      </c>
      <c r="CX19" s="202">
        <f t="shared" si="19"/>
        <v>5</v>
      </c>
      <c r="CY19" s="202">
        <f t="shared" si="19"/>
        <v>5</v>
      </c>
      <c r="CZ19" s="202">
        <f t="shared" si="19"/>
        <v>5</v>
      </c>
      <c r="DA19" s="202">
        <f t="shared" si="19"/>
        <v>5</v>
      </c>
      <c r="DB19" s="202">
        <f t="shared" si="19"/>
        <v>5</v>
      </c>
      <c r="DC19" s="202">
        <f t="shared" si="19"/>
        <v>5</v>
      </c>
      <c r="DD19" s="202">
        <f t="shared" si="19"/>
        <v>5</v>
      </c>
      <c r="DE19" s="202">
        <f t="shared" si="19"/>
        <v>5</v>
      </c>
      <c r="DF19" s="202">
        <f t="shared" si="19"/>
        <v>5</v>
      </c>
      <c r="DG19" s="202">
        <f t="shared" si="19"/>
        <v>5</v>
      </c>
      <c r="DH19" s="202">
        <f t="shared" si="19"/>
        <v>5</v>
      </c>
      <c r="DI19" s="202" t="str">
        <f t="shared" si="19"/>
        <v/>
      </c>
      <c r="DJ19" s="202" t="str">
        <f t="shared" si="19"/>
        <v/>
      </c>
      <c r="DK19" s="202" t="str">
        <f t="shared" si="19"/>
        <v/>
      </c>
      <c r="DL19" s="202" t="str">
        <f t="shared" si="19"/>
        <v/>
      </c>
      <c r="DM19" s="202" t="str">
        <f t="shared" si="19"/>
        <v/>
      </c>
      <c r="DN19" s="202" t="str">
        <f t="shared" si="19"/>
        <v/>
      </c>
      <c r="DO19" s="202" t="str">
        <f t="shared" si="19"/>
        <v/>
      </c>
      <c r="DP19" s="202" t="str">
        <f t="shared" si="19"/>
        <v/>
      </c>
      <c r="DQ19" s="202" t="str">
        <f t="shared" si="19"/>
        <v/>
      </c>
      <c r="DR19" s="202" t="str">
        <f t="shared" si="19"/>
        <v/>
      </c>
      <c r="DS19" s="202" t="str">
        <f t="shared" si="19"/>
        <v/>
      </c>
      <c r="DT19" s="202" t="str">
        <f t="shared" si="19"/>
        <v/>
      </c>
      <c r="DU19" s="202" t="str">
        <f t="shared" si="19"/>
        <v/>
      </c>
      <c r="DV19" s="206" t="str">
        <f t="shared" si="19"/>
        <v/>
      </c>
      <c r="GF19" s="211"/>
    </row>
    <row r="20" spans="2:188" ht="18" customHeight="1">
      <c r="B20" s="182"/>
      <c r="C20" s="194" t="s">
        <v>210</v>
      </c>
      <c r="D20" s="371">
        <f>'様式第15号-3-1（別紙1）'!$H$103</f>
        <v>8333.3333333333321</v>
      </c>
      <c r="E20" s="201" t="str">
        <f t="shared" ref="E20:AJ20" si="20">IF(E14=6,E14,"")</f>
        <v/>
      </c>
      <c r="F20" s="202" t="str">
        <f t="shared" si="20"/>
        <v/>
      </c>
      <c r="G20" s="202" t="str">
        <f t="shared" si="20"/>
        <v/>
      </c>
      <c r="H20" s="202" t="str">
        <f t="shared" si="20"/>
        <v/>
      </c>
      <c r="I20" s="202" t="str">
        <f t="shared" si="20"/>
        <v/>
      </c>
      <c r="J20" s="202" t="str">
        <f t="shared" si="20"/>
        <v/>
      </c>
      <c r="K20" s="202" t="str">
        <f t="shared" si="20"/>
        <v/>
      </c>
      <c r="L20" s="202" t="str">
        <f t="shared" si="20"/>
        <v/>
      </c>
      <c r="M20" s="202" t="str">
        <f t="shared" si="20"/>
        <v/>
      </c>
      <c r="N20" s="202" t="str">
        <f t="shared" si="20"/>
        <v/>
      </c>
      <c r="O20" s="202" t="str">
        <f t="shared" si="20"/>
        <v/>
      </c>
      <c r="P20" s="202" t="str">
        <f t="shared" si="20"/>
        <v/>
      </c>
      <c r="Q20" s="202" t="str">
        <f t="shared" si="20"/>
        <v/>
      </c>
      <c r="R20" s="202" t="str">
        <f t="shared" si="20"/>
        <v/>
      </c>
      <c r="S20" s="202" t="str">
        <f t="shared" si="20"/>
        <v/>
      </c>
      <c r="T20" s="202" t="str">
        <f t="shared" si="20"/>
        <v/>
      </c>
      <c r="U20" s="202" t="str">
        <f t="shared" si="20"/>
        <v/>
      </c>
      <c r="V20" s="202" t="str">
        <f t="shared" si="20"/>
        <v/>
      </c>
      <c r="W20" s="202" t="str">
        <f t="shared" si="20"/>
        <v/>
      </c>
      <c r="X20" s="202" t="str">
        <f t="shared" si="20"/>
        <v/>
      </c>
      <c r="Y20" s="202" t="str">
        <f t="shared" si="20"/>
        <v/>
      </c>
      <c r="Z20" s="202" t="str">
        <f t="shared" si="20"/>
        <v/>
      </c>
      <c r="AA20" s="202" t="str">
        <f t="shared" si="20"/>
        <v/>
      </c>
      <c r="AB20" s="202" t="str">
        <f t="shared" si="20"/>
        <v/>
      </c>
      <c r="AC20" s="202" t="str">
        <f t="shared" si="20"/>
        <v/>
      </c>
      <c r="AD20" s="202" t="str">
        <f t="shared" si="20"/>
        <v/>
      </c>
      <c r="AE20" s="202" t="str">
        <f t="shared" si="20"/>
        <v/>
      </c>
      <c r="AF20" s="202" t="str">
        <f t="shared" si="20"/>
        <v/>
      </c>
      <c r="AG20" s="202" t="str">
        <f t="shared" si="20"/>
        <v/>
      </c>
      <c r="AH20" s="203" t="str">
        <f t="shared" si="20"/>
        <v/>
      </c>
      <c r="AI20" s="201" t="str">
        <f t="shared" si="20"/>
        <v/>
      </c>
      <c r="AJ20" s="202" t="str">
        <f t="shared" si="20"/>
        <v/>
      </c>
      <c r="AK20" s="202" t="str">
        <f t="shared" ref="AK20:BP20" si="21">IF(AK14=6,AK14,"")</f>
        <v/>
      </c>
      <c r="AL20" s="202" t="str">
        <f t="shared" si="21"/>
        <v/>
      </c>
      <c r="AM20" s="202" t="str">
        <f t="shared" si="21"/>
        <v/>
      </c>
      <c r="AN20" s="202" t="str">
        <f t="shared" si="21"/>
        <v/>
      </c>
      <c r="AO20" s="202" t="str">
        <f t="shared" si="21"/>
        <v/>
      </c>
      <c r="AP20" s="202" t="str">
        <f t="shared" si="21"/>
        <v/>
      </c>
      <c r="AQ20" s="202" t="str">
        <f t="shared" si="21"/>
        <v/>
      </c>
      <c r="AR20" s="202" t="str">
        <f t="shared" si="21"/>
        <v/>
      </c>
      <c r="AS20" s="202" t="str">
        <f t="shared" si="21"/>
        <v/>
      </c>
      <c r="AT20" s="202" t="str">
        <f t="shared" si="21"/>
        <v/>
      </c>
      <c r="AU20" s="202" t="str">
        <f t="shared" si="21"/>
        <v/>
      </c>
      <c r="AV20" s="202" t="str">
        <f t="shared" si="21"/>
        <v/>
      </c>
      <c r="AW20" s="202" t="str">
        <f t="shared" si="21"/>
        <v/>
      </c>
      <c r="AX20" s="202" t="str">
        <f t="shared" si="21"/>
        <v/>
      </c>
      <c r="AY20" s="202" t="str">
        <f t="shared" si="21"/>
        <v/>
      </c>
      <c r="AZ20" s="202" t="str">
        <f t="shared" si="21"/>
        <v/>
      </c>
      <c r="BA20" s="202" t="str">
        <f t="shared" si="21"/>
        <v/>
      </c>
      <c r="BB20" s="202" t="str">
        <f t="shared" si="21"/>
        <v/>
      </c>
      <c r="BC20" s="202" t="str">
        <f t="shared" si="21"/>
        <v/>
      </c>
      <c r="BD20" s="202" t="str">
        <f t="shared" si="21"/>
        <v/>
      </c>
      <c r="BE20" s="202" t="str">
        <f t="shared" si="21"/>
        <v/>
      </c>
      <c r="BF20" s="202" t="str">
        <f t="shared" si="21"/>
        <v/>
      </c>
      <c r="BG20" s="202" t="str">
        <f t="shared" si="21"/>
        <v/>
      </c>
      <c r="BH20" s="202" t="str">
        <f t="shared" si="21"/>
        <v/>
      </c>
      <c r="BI20" s="202" t="str">
        <f t="shared" si="21"/>
        <v/>
      </c>
      <c r="BJ20" s="202" t="str">
        <f t="shared" si="21"/>
        <v/>
      </c>
      <c r="BK20" s="202" t="str">
        <f t="shared" si="21"/>
        <v/>
      </c>
      <c r="BL20" s="202" t="str">
        <f t="shared" si="21"/>
        <v/>
      </c>
      <c r="BM20" s="203" t="str">
        <f t="shared" si="21"/>
        <v/>
      </c>
      <c r="BN20" s="201" t="str">
        <f t="shared" si="21"/>
        <v/>
      </c>
      <c r="BO20" s="202" t="str">
        <f t="shared" si="21"/>
        <v/>
      </c>
      <c r="BP20" s="202" t="str">
        <f t="shared" si="21"/>
        <v/>
      </c>
      <c r="BQ20" s="202" t="str">
        <f t="shared" ref="BQ20:CV20" si="22">IF(BQ14=6,BQ14,"")</f>
        <v/>
      </c>
      <c r="BR20" s="202" t="str">
        <f t="shared" si="22"/>
        <v/>
      </c>
      <c r="BS20" s="202" t="str">
        <f t="shared" si="22"/>
        <v/>
      </c>
      <c r="BT20" s="202" t="str">
        <f t="shared" si="22"/>
        <v/>
      </c>
      <c r="BU20" s="202" t="str">
        <f t="shared" si="22"/>
        <v/>
      </c>
      <c r="BV20" s="202" t="str">
        <f t="shared" si="22"/>
        <v/>
      </c>
      <c r="BW20" s="202" t="str">
        <f t="shared" si="22"/>
        <v/>
      </c>
      <c r="BX20" s="202" t="str">
        <f t="shared" si="22"/>
        <v/>
      </c>
      <c r="BY20" s="202" t="str">
        <f t="shared" si="22"/>
        <v/>
      </c>
      <c r="BZ20" s="202" t="str">
        <f t="shared" si="22"/>
        <v/>
      </c>
      <c r="CA20" s="202" t="str">
        <f t="shared" si="22"/>
        <v/>
      </c>
      <c r="CB20" s="202" t="str">
        <f t="shared" si="22"/>
        <v/>
      </c>
      <c r="CC20" s="202" t="str">
        <f t="shared" si="22"/>
        <v/>
      </c>
      <c r="CD20" s="202" t="str">
        <f t="shared" si="22"/>
        <v/>
      </c>
      <c r="CE20" s="202" t="str">
        <f t="shared" si="22"/>
        <v/>
      </c>
      <c r="CF20" s="202" t="str">
        <f t="shared" si="22"/>
        <v/>
      </c>
      <c r="CG20" s="202" t="str">
        <f t="shared" si="22"/>
        <v/>
      </c>
      <c r="CH20" s="202" t="str">
        <f t="shared" si="22"/>
        <v/>
      </c>
      <c r="CI20" s="202" t="str">
        <f t="shared" si="22"/>
        <v/>
      </c>
      <c r="CJ20" s="202" t="str">
        <f t="shared" si="22"/>
        <v/>
      </c>
      <c r="CK20" s="202" t="str">
        <f t="shared" si="22"/>
        <v/>
      </c>
      <c r="CL20" s="202" t="str">
        <f t="shared" si="22"/>
        <v/>
      </c>
      <c r="CM20" s="202" t="str">
        <f t="shared" si="22"/>
        <v/>
      </c>
      <c r="CN20" s="202" t="str">
        <f t="shared" si="22"/>
        <v/>
      </c>
      <c r="CO20" s="202" t="str">
        <f t="shared" si="22"/>
        <v/>
      </c>
      <c r="CP20" s="202" t="str">
        <f t="shared" si="22"/>
        <v/>
      </c>
      <c r="CQ20" s="203" t="str">
        <f t="shared" si="22"/>
        <v/>
      </c>
      <c r="CR20" s="201" t="str">
        <f t="shared" si="22"/>
        <v/>
      </c>
      <c r="CS20" s="202" t="str">
        <f t="shared" si="22"/>
        <v/>
      </c>
      <c r="CT20" s="202" t="str">
        <f t="shared" si="22"/>
        <v/>
      </c>
      <c r="CU20" s="202" t="str">
        <f t="shared" si="22"/>
        <v/>
      </c>
      <c r="CV20" s="202" t="str">
        <f t="shared" si="22"/>
        <v/>
      </c>
      <c r="CW20" s="202" t="str">
        <f t="shared" ref="CW20:DV20" si="23">IF(CW14=6,CW14,"")</f>
        <v/>
      </c>
      <c r="CX20" s="202" t="str">
        <f t="shared" si="23"/>
        <v/>
      </c>
      <c r="CY20" s="202" t="str">
        <f t="shared" si="23"/>
        <v/>
      </c>
      <c r="CZ20" s="202" t="str">
        <f t="shared" si="23"/>
        <v/>
      </c>
      <c r="DA20" s="202" t="str">
        <f t="shared" si="23"/>
        <v/>
      </c>
      <c r="DB20" s="202" t="str">
        <f t="shared" si="23"/>
        <v/>
      </c>
      <c r="DC20" s="202" t="str">
        <f t="shared" si="23"/>
        <v/>
      </c>
      <c r="DD20" s="202" t="str">
        <f t="shared" si="23"/>
        <v/>
      </c>
      <c r="DE20" s="202" t="str">
        <f t="shared" si="23"/>
        <v/>
      </c>
      <c r="DF20" s="202" t="str">
        <f t="shared" si="23"/>
        <v/>
      </c>
      <c r="DG20" s="202" t="str">
        <f t="shared" si="23"/>
        <v/>
      </c>
      <c r="DH20" s="202" t="str">
        <f t="shared" si="23"/>
        <v/>
      </c>
      <c r="DI20" s="202">
        <f t="shared" si="23"/>
        <v>6</v>
      </c>
      <c r="DJ20" s="202">
        <f t="shared" si="23"/>
        <v>6</v>
      </c>
      <c r="DK20" s="202">
        <f t="shared" si="23"/>
        <v>6</v>
      </c>
      <c r="DL20" s="202">
        <f t="shared" si="23"/>
        <v>6</v>
      </c>
      <c r="DM20" s="202">
        <f t="shared" si="23"/>
        <v>6</v>
      </c>
      <c r="DN20" s="202">
        <f t="shared" si="23"/>
        <v>6</v>
      </c>
      <c r="DO20" s="202">
        <f t="shared" si="23"/>
        <v>6</v>
      </c>
      <c r="DP20" s="202">
        <f t="shared" si="23"/>
        <v>6</v>
      </c>
      <c r="DQ20" s="202">
        <f t="shared" si="23"/>
        <v>6</v>
      </c>
      <c r="DR20" s="202">
        <f t="shared" si="23"/>
        <v>6</v>
      </c>
      <c r="DS20" s="202">
        <f t="shared" si="23"/>
        <v>6</v>
      </c>
      <c r="DT20" s="202">
        <f t="shared" si="23"/>
        <v>6</v>
      </c>
      <c r="DU20" s="202">
        <f t="shared" si="23"/>
        <v>6</v>
      </c>
      <c r="DV20" s="206">
        <f t="shared" si="23"/>
        <v>6</v>
      </c>
      <c r="GF20" s="211"/>
    </row>
    <row r="21" spans="2:188" ht="18" customHeight="1">
      <c r="B21" s="195"/>
      <c r="C21" s="184" t="s">
        <v>211</v>
      </c>
      <c r="D21" s="372">
        <f>'様式第15号-3-1（別紙1）'!$G$103</f>
        <v>7300</v>
      </c>
      <c r="E21" s="207" t="str">
        <f t="shared" ref="E21:AJ21" si="24">IF(E14=7,E14,"")</f>
        <v/>
      </c>
      <c r="F21" s="208" t="str">
        <f t="shared" si="24"/>
        <v/>
      </c>
      <c r="G21" s="208" t="str">
        <f t="shared" si="24"/>
        <v/>
      </c>
      <c r="H21" s="208" t="str">
        <f t="shared" si="24"/>
        <v/>
      </c>
      <c r="I21" s="208" t="str">
        <f t="shared" si="24"/>
        <v/>
      </c>
      <c r="J21" s="208" t="str">
        <f t="shared" si="24"/>
        <v/>
      </c>
      <c r="K21" s="208" t="str">
        <f t="shared" si="24"/>
        <v/>
      </c>
      <c r="L21" s="208" t="str">
        <f t="shared" si="24"/>
        <v/>
      </c>
      <c r="M21" s="208" t="str">
        <f t="shared" si="24"/>
        <v/>
      </c>
      <c r="N21" s="208" t="str">
        <f t="shared" si="24"/>
        <v/>
      </c>
      <c r="O21" s="208" t="str">
        <f t="shared" si="24"/>
        <v/>
      </c>
      <c r="P21" s="208" t="str">
        <f t="shared" si="24"/>
        <v/>
      </c>
      <c r="Q21" s="208" t="str">
        <f t="shared" si="24"/>
        <v/>
      </c>
      <c r="R21" s="208" t="str">
        <f t="shared" si="24"/>
        <v/>
      </c>
      <c r="S21" s="208" t="str">
        <f t="shared" si="24"/>
        <v/>
      </c>
      <c r="T21" s="208" t="str">
        <f t="shared" si="24"/>
        <v/>
      </c>
      <c r="U21" s="208" t="str">
        <f t="shared" si="24"/>
        <v/>
      </c>
      <c r="V21" s="208" t="str">
        <f t="shared" si="24"/>
        <v/>
      </c>
      <c r="W21" s="208" t="str">
        <f t="shared" si="24"/>
        <v/>
      </c>
      <c r="X21" s="208" t="str">
        <f t="shared" si="24"/>
        <v/>
      </c>
      <c r="Y21" s="208" t="str">
        <f t="shared" si="24"/>
        <v/>
      </c>
      <c r="Z21" s="208" t="str">
        <f t="shared" si="24"/>
        <v/>
      </c>
      <c r="AA21" s="208" t="str">
        <f t="shared" si="24"/>
        <v/>
      </c>
      <c r="AB21" s="208" t="str">
        <f t="shared" si="24"/>
        <v/>
      </c>
      <c r="AC21" s="208" t="str">
        <f t="shared" si="24"/>
        <v/>
      </c>
      <c r="AD21" s="208" t="str">
        <f t="shared" si="24"/>
        <v/>
      </c>
      <c r="AE21" s="208" t="str">
        <f t="shared" si="24"/>
        <v/>
      </c>
      <c r="AF21" s="208" t="str">
        <f t="shared" si="24"/>
        <v/>
      </c>
      <c r="AG21" s="208" t="str">
        <f t="shared" si="24"/>
        <v/>
      </c>
      <c r="AH21" s="209" t="str">
        <f t="shared" si="24"/>
        <v/>
      </c>
      <c r="AI21" s="207" t="str">
        <f t="shared" si="24"/>
        <v/>
      </c>
      <c r="AJ21" s="208" t="str">
        <f t="shared" si="24"/>
        <v/>
      </c>
      <c r="AK21" s="208" t="str">
        <f t="shared" ref="AK21:BP21" si="25">IF(AK14=7,AK14,"")</f>
        <v/>
      </c>
      <c r="AL21" s="208" t="str">
        <f t="shared" si="25"/>
        <v/>
      </c>
      <c r="AM21" s="208" t="str">
        <f t="shared" si="25"/>
        <v/>
      </c>
      <c r="AN21" s="208" t="str">
        <f t="shared" si="25"/>
        <v/>
      </c>
      <c r="AO21" s="208" t="str">
        <f t="shared" si="25"/>
        <v/>
      </c>
      <c r="AP21" s="208" t="str">
        <f t="shared" si="25"/>
        <v/>
      </c>
      <c r="AQ21" s="208" t="str">
        <f t="shared" si="25"/>
        <v/>
      </c>
      <c r="AR21" s="208" t="str">
        <f t="shared" si="25"/>
        <v/>
      </c>
      <c r="AS21" s="208" t="str">
        <f t="shared" si="25"/>
        <v/>
      </c>
      <c r="AT21" s="208" t="str">
        <f t="shared" si="25"/>
        <v/>
      </c>
      <c r="AU21" s="208" t="str">
        <f t="shared" si="25"/>
        <v/>
      </c>
      <c r="AV21" s="208" t="str">
        <f t="shared" si="25"/>
        <v/>
      </c>
      <c r="AW21" s="208" t="str">
        <f t="shared" si="25"/>
        <v/>
      </c>
      <c r="AX21" s="208" t="str">
        <f t="shared" si="25"/>
        <v/>
      </c>
      <c r="AY21" s="208" t="str">
        <f t="shared" si="25"/>
        <v/>
      </c>
      <c r="AZ21" s="208" t="str">
        <f t="shared" si="25"/>
        <v/>
      </c>
      <c r="BA21" s="208" t="str">
        <f t="shared" si="25"/>
        <v/>
      </c>
      <c r="BB21" s="208" t="str">
        <f t="shared" si="25"/>
        <v/>
      </c>
      <c r="BC21" s="208" t="str">
        <f t="shared" si="25"/>
        <v/>
      </c>
      <c r="BD21" s="208" t="str">
        <f t="shared" si="25"/>
        <v/>
      </c>
      <c r="BE21" s="208" t="str">
        <f t="shared" si="25"/>
        <v/>
      </c>
      <c r="BF21" s="208" t="str">
        <f t="shared" si="25"/>
        <v/>
      </c>
      <c r="BG21" s="208" t="str">
        <f t="shared" si="25"/>
        <v/>
      </c>
      <c r="BH21" s="208" t="str">
        <f t="shared" si="25"/>
        <v/>
      </c>
      <c r="BI21" s="208" t="str">
        <f t="shared" si="25"/>
        <v/>
      </c>
      <c r="BJ21" s="208" t="str">
        <f t="shared" si="25"/>
        <v/>
      </c>
      <c r="BK21" s="208" t="str">
        <f t="shared" si="25"/>
        <v/>
      </c>
      <c r="BL21" s="208" t="str">
        <f t="shared" si="25"/>
        <v/>
      </c>
      <c r="BM21" s="209" t="str">
        <f t="shared" si="25"/>
        <v/>
      </c>
      <c r="BN21" s="207" t="str">
        <f t="shared" si="25"/>
        <v/>
      </c>
      <c r="BO21" s="208" t="str">
        <f t="shared" si="25"/>
        <v/>
      </c>
      <c r="BP21" s="208" t="str">
        <f t="shared" si="25"/>
        <v/>
      </c>
      <c r="BQ21" s="208" t="str">
        <f t="shared" ref="BQ21:CV21" si="26">IF(BQ14=7,BQ14,"")</f>
        <v/>
      </c>
      <c r="BR21" s="208" t="str">
        <f t="shared" si="26"/>
        <v/>
      </c>
      <c r="BS21" s="208" t="str">
        <f t="shared" si="26"/>
        <v/>
      </c>
      <c r="BT21" s="208" t="str">
        <f t="shared" si="26"/>
        <v/>
      </c>
      <c r="BU21" s="208" t="str">
        <f t="shared" si="26"/>
        <v/>
      </c>
      <c r="BV21" s="208" t="str">
        <f t="shared" si="26"/>
        <v/>
      </c>
      <c r="BW21" s="208" t="str">
        <f t="shared" si="26"/>
        <v/>
      </c>
      <c r="BX21" s="208" t="str">
        <f t="shared" si="26"/>
        <v/>
      </c>
      <c r="BY21" s="208" t="str">
        <f t="shared" si="26"/>
        <v/>
      </c>
      <c r="BZ21" s="208" t="str">
        <f t="shared" si="26"/>
        <v/>
      </c>
      <c r="CA21" s="208" t="str">
        <f t="shared" si="26"/>
        <v/>
      </c>
      <c r="CB21" s="208" t="str">
        <f t="shared" si="26"/>
        <v/>
      </c>
      <c r="CC21" s="208" t="str">
        <f t="shared" si="26"/>
        <v/>
      </c>
      <c r="CD21" s="208" t="str">
        <f t="shared" si="26"/>
        <v/>
      </c>
      <c r="CE21" s="208" t="str">
        <f t="shared" si="26"/>
        <v/>
      </c>
      <c r="CF21" s="208" t="str">
        <f t="shared" si="26"/>
        <v/>
      </c>
      <c r="CG21" s="208" t="str">
        <f t="shared" si="26"/>
        <v/>
      </c>
      <c r="CH21" s="208" t="str">
        <f t="shared" si="26"/>
        <v/>
      </c>
      <c r="CI21" s="208" t="str">
        <f t="shared" si="26"/>
        <v/>
      </c>
      <c r="CJ21" s="208" t="str">
        <f t="shared" si="26"/>
        <v/>
      </c>
      <c r="CK21" s="208" t="str">
        <f t="shared" si="26"/>
        <v/>
      </c>
      <c r="CL21" s="208" t="str">
        <f t="shared" si="26"/>
        <v/>
      </c>
      <c r="CM21" s="208" t="str">
        <f t="shared" si="26"/>
        <v/>
      </c>
      <c r="CN21" s="208" t="str">
        <f t="shared" si="26"/>
        <v/>
      </c>
      <c r="CO21" s="208" t="str">
        <f t="shared" si="26"/>
        <v/>
      </c>
      <c r="CP21" s="208" t="str">
        <f t="shared" si="26"/>
        <v/>
      </c>
      <c r="CQ21" s="209" t="str">
        <f t="shared" si="26"/>
        <v/>
      </c>
      <c r="CR21" s="207" t="str">
        <f t="shared" si="26"/>
        <v/>
      </c>
      <c r="CS21" s="208" t="str">
        <f t="shared" si="26"/>
        <v/>
      </c>
      <c r="CT21" s="208" t="str">
        <f t="shared" si="26"/>
        <v/>
      </c>
      <c r="CU21" s="208" t="str">
        <f t="shared" si="26"/>
        <v/>
      </c>
      <c r="CV21" s="208" t="str">
        <f t="shared" si="26"/>
        <v/>
      </c>
      <c r="CW21" s="208" t="str">
        <f t="shared" ref="CW21:DV21" si="27">IF(CW14=7,CW14,"")</f>
        <v/>
      </c>
      <c r="CX21" s="208" t="str">
        <f t="shared" si="27"/>
        <v/>
      </c>
      <c r="CY21" s="208" t="str">
        <f t="shared" si="27"/>
        <v/>
      </c>
      <c r="CZ21" s="208" t="str">
        <f t="shared" si="27"/>
        <v/>
      </c>
      <c r="DA21" s="208" t="str">
        <f t="shared" si="27"/>
        <v/>
      </c>
      <c r="DB21" s="208" t="str">
        <f t="shared" si="27"/>
        <v/>
      </c>
      <c r="DC21" s="208" t="str">
        <f t="shared" si="27"/>
        <v/>
      </c>
      <c r="DD21" s="208" t="str">
        <f t="shared" si="27"/>
        <v/>
      </c>
      <c r="DE21" s="208" t="str">
        <f t="shared" si="27"/>
        <v/>
      </c>
      <c r="DF21" s="208" t="str">
        <f t="shared" si="27"/>
        <v/>
      </c>
      <c r="DG21" s="208" t="str">
        <f t="shared" si="27"/>
        <v/>
      </c>
      <c r="DH21" s="208" t="str">
        <f t="shared" si="27"/>
        <v/>
      </c>
      <c r="DI21" s="208" t="str">
        <f t="shared" si="27"/>
        <v/>
      </c>
      <c r="DJ21" s="208" t="str">
        <f t="shared" si="27"/>
        <v/>
      </c>
      <c r="DK21" s="208" t="str">
        <f t="shared" si="27"/>
        <v/>
      </c>
      <c r="DL21" s="208" t="str">
        <f t="shared" si="27"/>
        <v/>
      </c>
      <c r="DM21" s="208" t="str">
        <f t="shared" si="27"/>
        <v/>
      </c>
      <c r="DN21" s="208" t="str">
        <f t="shared" si="27"/>
        <v/>
      </c>
      <c r="DO21" s="208" t="str">
        <f t="shared" si="27"/>
        <v/>
      </c>
      <c r="DP21" s="208" t="str">
        <f t="shared" si="27"/>
        <v/>
      </c>
      <c r="DQ21" s="208" t="str">
        <f t="shared" si="27"/>
        <v/>
      </c>
      <c r="DR21" s="208" t="str">
        <f t="shared" si="27"/>
        <v/>
      </c>
      <c r="DS21" s="208" t="str">
        <f t="shared" si="27"/>
        <v/>
      </c>
      <c r="DT21" s="208" t="str">
        <f t="shared" si="27"/>
        <v/>
      </c>
      <c r="DU21" s="208" t="str">
        <f t="shared" si="27"/>
        <v/>
      </c>
      <c r="DV21" s="210" t="str">
        <f t="shared" si="27"/>
        <v/>
      </c>
      <c r="GF21" s="211"/>
    </row>
    <row r="22" spans="2:188" ht="18" customHeight="1"/>
    <row r="23" spans="2:188" ht="18" customHeight="1"/>
    <row r="24" spans="2:188" ht="18" customHeight="1">
      <c r="B24" s="1573" t="s">
        <v>342</v>
      </c>
      <c r="C24" s="1573"/>
      <c r="D24" s="1573"/>
      <c r="E24" s="1592" t="s">
        <v>347</v>
      </c>
      <c r="F24" s="1593"/>
      <c r="G24" s="1593"/>
      <c r="H24" s="1593"/>
      <c r="I24" s="1593"/>
      <c r="J24" s="1593"/>
      <c r="K24" s="1593"/>
      <c r="L24" s="1593"/>
      <c r="M24" s="1593"/>
      <c r="N24" s="1593"/>
      <c r="O24" s="1593"/>
      <c r="P24" s="1593"/>
      <c r="Q24" s="1593"/>
      <c r="R24" s="1593"/>
      <c r="S24" s="1593"/>
      <c r="T24" s="1593"/>
      <c r="U24" s="1593"/>
      <c r="V24" s="1593"/>
      <c r="W24" s="1593"/>
      <c r="X24" s="1593"/>
      <c r="Y24" s="1593"/>
      <c r="Z24" s="1593"/>
      <c r="AA24" s="1593"/>
      <c r="AB24" s="1593"/>
      <c r="AC24" s="1593"/>
      <c r="AD24" s="1593"/>
      <c r="AE24" s="1593"/>
      <c r="AF24" s="1593"/>
      <c r="AG24" s="1593"/>
      <c r="AH24" s="1593"/>
      <c r="AI24" s="1596"/>
      <c r="AJ24" s="1592" t="s">
        <v>348</v>
      </c>
      <c r="AK24" s="1593"/>
      <c r="AL24" s="1593"/>
      <c r="AM24" s="1593"/>
      <c r="AN24" s="1593"/>
      <c r="AO24" s="1593"/>
      <c r="AP24" s="1593"/>
      <c r="AQ24" s="1593"/>
      <c r="AR24" s="1593"/>
      <c r="AS24" s="1593"/>
      <c r="AT24" s="1593"/>
      <c r="AU24" s="1593"/>
      <c r="AV24" s="1593"/>
      <c r="AW24" s="1593"/>
      <c r="AX24" s="1593"/>
      <c r="AY24" s="1593"/>
      <c r="AZ24" s="1593"/>
      <c r="BA24" s="1593"/>
      <c r="BB24" s="1593"/>
      <c r="BC24" s="1593"/>
      <c r="BD24" s="1593"/>
      <c r="BE24" s="1593"/>
      <c r="BF24" s="1593"/>
      <c r="BG24" s="1593"/>
      <c r="BH24" s="1593"/>
      <c r="BI24" s="1593"/>
      <c r="BJ24" s="1593"/>
      <c r="BK24" s="1593"/>
      <c r="BL24" s="1593"/>
      <c r="BM24" s="1594"/>
      <c r="BN24" s="1576" t="s">
        <v>350</v>
      </c>
      <c r="BO24" s="1599"/>
      <c r="BP24" s="1599"/>
      <c r="BQ24" s="1599"/>
      <c r="BR24" s="1599"/>
      <c r="BS24" s="1599"/>
      <c r="BT24" s="1599"/>
      <c r="BU24" s="1599"/>
      <c r="BV24" s="1599"/>
      <c r="BW24" s="1599"/>
      <c r="BX24" s="1599"/>
      <c r="BY24" s="1599"/>
      <c r="BZ24" s="1599"/>
      <c r="CA24" s="1599"/>
      <c r="CB24" s="1599"/>
      <c r="CC24" s="1599"/>
      <c r="CD24" s="1599"/>
      <c r="CE24" s="1599"/>
      <c r="CF24" s="1599"/>
      <c r="CG24" s="1599"/>
      <c r="CH24" s="1599"/>
      <c r="CI24" s="1599"/>
      <c r="CJ24" s="1599"/>
      <c r="CK24" s="1599"/>
      <c r="CL24" s="1599"/>
      <c r="CM24" s="1599"/>
      <c r="CN24" s="1599"/>
      <c r="CO24" s="1599"/>
      <c r="CP24" s="1599"/>
      <c r="CQ24" s="1599"/>
      <c r="CR24" s="1577"/>
      <c r="CS24" s="1576" t="s">
        <v>351</v>
      </c>
      <c r="CT24" s="1599"/>
      <c r="CU24" s="1599"/>
      <c r="CV24" s="1599"/>
      <c r="CW24" s="1599"/>
      <c r="CX24" s="1599"/>
      <c r="CY24" s="1599"/>
      <c r="CZ24" s="1599"/>
      <c r="DA24" s="1599"/>
      <c r="DB24" s="1599"/>
      <c r="DC24" s="1599"/>
      <c r="DD24" s="1599"/>
      <c r="DE24" s="1599"/>
      <c r="DF24" s="1599"/>
      <c r="DG24" s="1599"/>
      <c r="DH24" s="1599"/>
      <c r="DI24" s="1599"/>
      <c r="DJ24" s="1599"/>
      <c r="DK24" s="1599"/>
      <c r="DL24" s="1599"/>
      <c r="DM24" s="1599"/>
      <c r="DN24" s="1599"/>
      <c r="DO24" s="1599"/>
      <c r="DP24" s="1599"/>
      <c r="DQ24" s="1599"/>
      <c r="DR24" s="1599"/>
      <c r="DS24" s="1599"/>
      <c r="DT24" s="1599"/>
      <c r="DU24" s="1599"/>
      <c r="DV24" s="1577"/>
    </row>
    <row r="25" spans="2:188" ht="18" customHeight="1">
      <c r="B25" s="1152" t="s">
        <v>607</v>
      </c>
      <c r="C25" s="179"/>
      <c r="D25" s="180"/>
      <c r="E25" s="329">
        <v>1</v>
      </c>
      <c r="F25" s="191">
        <v>2</v>
      </c>
      <c r="G25" s="191">
        <v>3</v>
      </c>
      <c r="H25" s="191">
        <v>4</v>
      </c>
      <c r="I25" s="191">
        <v>5</v>
      </c>
      <c r="J25" s="191">
        <v>6</v>
      </c>
      <c r="K25" s="329">
        <v>7</v>
      </c>
      <c r="L25" s="329">
        <v>8</v>
      </c>
      <c r="M25" s="191">
        <v>9</v>
      </c>
      <c r="N25" s="191">
        <v>10</v>
      </c>
      <c r="O25" s="329">
        <v>11</v>
      </c>
      <c r="P25" s="191">
        <v>12</v>
      </c>
      <c r="Q25" s="191">
        <v>13</v>
      </c>
      <c r="R25" s="329">
        <v>14</v>
      </c>
      <c r="S25" s="329">
        <v>15</v>
      </c>
      <c r="T25" s="191">
        <v>16</v>
      </c>
      <c r="U25" s="191">
        <v>17</v>
      </c>
      <c r="V25" s="191">
        <v>18</v>
      </c>
      <c r="W25" s="191">
        <v>19</v>
      </c>
      <c r="X25" s="191">
        <v>20</v>
      </c>
      <c r="Y25" s="329">
        <v>21</v>
      </c>
      <c r="Z25" s="329">
        <v>22</v>
      </c>
      <c r="AA25" s="191">
        <v>23</v>
      </c>
      <c r="AB25" s="191">
        <v>24</v>
      </c>
      <c r="AC25" s="191">
        <v>25</v>
      </c>
      <c r="AD25" s="191">
        <v>26</v>
      </c>
      <c r="AE25" s="191">
        <v>27</v>
      </c>
      <c r="AF25" s="329">
        <v>28</v>
      </c>
      <c r="AG25" s="329">
        <v>29</v>
      </c>
      <c r="AH25" s="191">
        <v>30</v>
      </c>
      <c r="AI25" s="191">
        <v>31</v>
      </c>
      <c r="AJ25" s="190">
        <v>1</v>
      </c>
      <c r="AK25" s="191">
        <v>2</v>
      </c>
      <c r="AL25" s="191">
        <v>3</v>
      </c>
      <c r="AM25" s="329">
        <v>4</v>
      </c>
      <c r="AN25" s="329">
        <v>5</v>
      </c>
      <c r="AO25" s="191">
        <v>6</v>
      </c>
      <c r="AP25" s="191">
        <v>7</v>
      </c>
      <c r="AQ25" s="191">
        <v>8</v>
      </c>
      <c r="AR25" s="191">
        <v>9</v>
      </c>
      <c r="AS25" s="191">
        <v>10</v>
      </c>
      <c r="AT25" s="329">
        <v>11</v>
      </c>
      <c r="AU25" s="329">
        <v>12</v>
      </c>
      <c r="AV25" s="191">
        <v>13</v>
      </c>
      <c r="AW25" s="191">
        <v>14</v>
      </c>
      <c r="AX25" s="191">
        <v>15</v>
      </c>
      <c r="AY25" s="191">
        <v>16</v>
      </c>
      <c r="AZ25" s="191">
        <v>17</v>
      </c>
      <c r="BA25" s="329">
        <v>18</v>
      </c>
      <c r="BB25" s="329">
        <v>19</v>
      </c>
      <c r="BC25" s="329">
        <v>20</v>
      </c>
      <c r="BD25" s="329">
        <v>21</v>
      </c>
      <c r="BE25" s="329">
        <v>22</v>
      </c>
      <c r="BF25" s="191">
        <v>23</v>
      </c>
      <c r="BG25" s="191">
        <v>24</v>
      </c>
      <c r="BH25" s="329">
        <v>25</v>
      </c>
      <c r="BI25" s="329">
        <v>26</v>
      </c>
      <c r="BJ25" s="191">
        <v>27</v>
      </c>
      <c r="BK25" s="191">
        <v>28</v>
      </c>
      <c r="BL25" s="191">
        <v>29</v>
      </c>
      <c r="BM25" s="186">
        <v>30</v>
      </c>
      <c r="BN25" s="1141">
        <v>1</v>
      </c>
      <c r="BO25" s="331">
        <v>2</v>
      </c>
      <c r="BP25" s="331">
        <v>3</v>
      </c>
      <c r="BQ25" s="1142">
        <v>4</v>
      </c>
      <c r="BR25" s="1142">
        <v>5</v>
      </c>
      <c r="BS25" s="1142">
        <v>6</v>
      </c>
      <c r="BT25" s="1142">
        <v>7</v>
      </c>
      <c r="BU25" s="1142">
        <v>8</v>
      </c>
      <c r="BV25" s="331">
        <v>9</v>
      </c>
      <c r="BW25" s="331">
        <v>10</v>
      </c>
      <c r="BX25" s="331">
        <v>11</v>
      </c>
      <c r="BY25" s="1142">
        <v>12</v>
      </c>
      <c r="BZ25" s="1142">
        <v>13</v>
      </c>
      <c r="CA25" s="1142">
        <v>14</v>
      </c>
      <c r="CB25" s="1142">
        <v>15</v>
      </c>
      <c r="CC25" s="331">
        <v>16</v>
      </c>
      <c r="CD25" s="331">
        <v>17</v>
      </c>
      <c r="CE25" s="1142">
        <v>18</v>
      </c>
      <c r="CF25" s="1142">
        <v>19</v>
      </c>
      <c r="CG25" s="1142">
        <v>20</v>
      </c>
      <c r="CH25" s="1142">
        <v>21</v>
      </c>
      <c r="CI25" s="1142">
        <v>22</v>
      </c>
      <c r="CJ25" s="331">
        <v>23</v>
      </c>
      <c r="CK25" s="331">
        <v>24</v>
      </c>
      <c r="CL25" s="1142">
        <v>25</v>
      </c>
      <c r="CM25" s="1142">
        <v>26</v>
      </c>
      <c r="CN25" s="1142">
        <v>27</v>
      </c>
      <c r="CO25" s="1142">
        <v>28</v>
      </c>
      <c r="CP25" s="1142">
        <v>29</v>
      </c>
      <c r="CQ25" s="331">
        <v>30</v>
      </c>
      <c r="CR25" s="332">
        <v>31</v>
      </c>
      <c r="CS25" s="1141">
        <v>1</v>
      </c>
      <c r="CT25" s="1142">
        <v>2</v>
      </c>
      <c r="CU25" s="331">
        <v>3</v>
      </c>
      <c r="CV25" s="1142">
        <v>4</v>
      </c>
      <c r="CW25" s="1142">
        <v>5</v>
      </c>
      <c r="CX25" s="331">
        <v>6</v>
      </c>
      <c r="CY25" s="331">
        <v>7</v>
      </c>
      <c r="CZ25" s="1142">
        <v>8</v>
      </c>
      <c r="DA25" s="1142">
        <v>9</v>
      </c>
      <c r="DB25" s="1142">
        <v>10</v>
      </c>
      <c r="DC25" s="1142">
        <v>11</v>
      </c>
      <c r="DD25" s="1142">
        <v>12</v>
      </c>
      <c r="DE25" s="331">
        <v>13</v>
      </c>
      <c r="DF25" s="331">
        <v>14</v>
      </c>
      <c r="DG25" s="1142">
        <v>15</v>
      </c>
      <c r="DH25" s="1142">
        <v>16</v>
      </c>
      <c r="DI25" s="1142">
        <v>17</v>
      </c>
      <c r="DJ25" s="1142">
        <v>18</v>
      </c>
      <c r="DK25" s="1142">
        <v>19</v>
      </c>
      <c r="DL25" s="331">
        <v>20</v>
      </c>
      <c r="DM25" s="331">
        <v>21</v>
      </c>
      <c r="DN25" s="1142">
        <v>22</v>
      </c>
      <c r="DO25" s="331">
        <v>23</v>
      </c>
      <c r="DP25" s="1142">
        <v>24</v>
      </c>
      <c r="DQ25" s="1142">
        <v>25</v>
      </c>
      <c r="DR25" s="1142">
        <v>26</v>
      </c>
      <c r="DS25" s="331">
        <v>27</v>
      </c>
      <c r="DT25" s="331">
        <v>28</v>
      </c>
      <c r="DU25" s="1142">
        <v>29</v>
      </c>
      <c r="DV25" s="1143">
        <v>30</v>
      </c>
    </row>
    <row r="26" spans="2:188" ht="18" customHeight="1">
      <c r="B26" s="288" t="s">
        <v>556</v>
      </c>
      <c r="C26" s="184"/>
      <c r="D26" s="185"/>
      <c r="E26" s="290">
        <v>4.82</v>
      </c>
      <c r="F26" s="290">
        <v>554.59</v>
      </c>
      <c r="G26" s="290">
        <v>573.58000000000004</v>
      </c>
      <c r="H26" s="290">
        <v>193.3</v>
      </c>
      <c r="I26" s="290">
        <v>351.49</v>
      </c>
      <c r="J26" s="290">
        <v>461.19</v>
      </c>
      <c r="K26" s="290">
        <v>0</v>
      </c>
      <c r="L26" s="290">
        <v>5.1100000000000003</v>
      </c>
      <c r="M26" s="290">
        <v>425.27</v>
      </c>
      <c r="N26" s="290">
        <v>575.83000000000004</v>
      </c>
      <c r="O26" s="290">
        <v>176.63</v>
      </c>
      <c r="P26" s="290">
        <v>305.35000000000002</v>
      </c>
      <c r="Q26" s="290">
        <v>395.78</v>
      </c>
      <c r="R26" s="290">
        <v>0</v>
      </c>
      <c r="S26" s="290">
        <v>2.41</v>
      </c>
      <c r="T26" s="290">
        <v>505.03</v>
      </c>
      <c r="U26" s="290">
        <v>430.89</v>
      </c>
      <c r="V26" s="290">
        <v>193.14</v>
      </c>
      <c r="W26" s="290">
        <v>318.63</v>
      </c>
      <c r="X26" s="290">
        <v>419.13</v>
      </c>
      <c r="Y26" s="290">
        <v>0</v>
      </c>
      <c r="Z26" s="290">
        <v>4.17</v>
      </c>
      <c r="AA26" s="290">
        <v>466.4</v>
      </c>
      <c r="AB26" s="290">
        <v>472.81</v>
      </c>
      <c r="AC26" s="290">
        <v>196.91</v>
      </c>
      <c r="AD26" s="290">
        <v>355.14</v>
      </c>
      <c r="AE26" s="290">
        <v>429.85</v>
      </c>
      <c r="AF26" s="290">
        <v>0</v>
      </c>
      <c r="AG26" s="290">
        <v>4.0599999999999996</v>
      </c>
      <c r="AH26" s="290">
        <v>549.87</v>
      </c>
      <c r="AI26" s="290">
        <v>442.84</v>
      </c>
      <c r="AJ26" s="289">
        <v>167.87</v>
      </c>
      <c r="AK26" s="290">
        <v>348.97</v>
      </c>
      <c r="AL26" s="290">
        <v>461.04</v>
      </c>
      <c r="AM26" s="290">
        <v>0</v>
      </c>
      <c r="AN26" s="290">
        <v>2.41</v>
      </c>
      <c r="AO26" s="290">
        <v>518.37</v>
      </c>
      <c r="AP26" s="290">
        <v>510.99</v>
      </c>
      <c r="AQ26" s="290">
        <v>172.92</v>
      </c>
      <c r="AR26" s="290">
        <v>349.99</v>
      </c>
      <c r="AS26" s="290">
        <v>432.96</v>
      </c>
      <c r="AT26" s="290">
        <v>0</v>
      </c>
      <c r="AU26" s="290">
        <v>4.82</v>
      </c>
      <c r="AV26" s="290">
        <v>628.03</v>
      </c>
      <c r="AW26" s="290">
        <v>522.55999999999995</v>
      </c>
      <c r="AX26" s="290">
        <v>200.6</v>
      </c>
      <c r="AY26" s="290">
        <v>384.13</v>
      </c>
      <c r="AZ26" s="290">
        <v>497.29</v>
      </c>
      <c r="BA26" s="290">
        <v>0</v>
      </c>
      <c r="BB26" s="290">
        <v>3.94</v>
      </c>
      <c r="BC26" s="290">
        <v>413.04</v>
      </c>
      <c r="BD26" s="290">
        <v>346.57</v>
      </c>
      <c r="BE26" s="290">
        <v>298.42</v>
      </c>
      <c r="BF26" s="290">
        <v>415.85</v>
      </c>
      <c r="BG26" s="290">
        <v>494.72</v>
      </c>
      <c r="BH26" s="290">
        <v>0</v>
      </c>
      <c r="BI26" s="290">
        <v>4.1100000000000003</v>
      </c>
      <c r="BJ26" s="290">
        <v>567.30999999999995</v>
      </c>
      <c r="BK26" s="290">
        <v>516.52</v>
      </c>
      <c r="BL26" s="290">
        <v>234.65</v>
      </c>
      <c r="BM26" s="291">
        <v>364.41</v>
      </c>
      <c r="BN26" s="289">
        <v>494.39</v>
      </c>
      <c r="BO26" s="290">
        <v>0</v>
      </c>
      <c r="BP26" s="290">
        <v>4.1100000000000003</v>
      </c>
      <c r="BQ26" s="290">
        <v>573.39</v>
      </c>
      <c r="BR26" s="290">
        <v>565.96</v>
      </c>
      <c r="BS26" s="290">
        <v>195.7</v>
      </c>
      <c r="BT26" s="290">
        <v>378.02</v>
      </c>
      <c r="BU26" s="290">
        <v>434.96</v>
      </c>
      <c r="BV26" s="290">
        <v>0</v>
      </c>
      <c r="BW26" s="290">
        <v>3.12</v>
      </c>
      <c r="BX26" s="290">
        <v>536.22</v>
      </c>
      <c r="BY26" s="290">
        <v>499.09</v>
      </c>
      <c r="BZ26" s="290">
        <v>251.55</v>
      </c>
      <c r="CA26" s="290">
        <v>372.75</v>
      </c>
      <c r="CB26" s="290">
        <v>475.82</v>
      </c>
      <c r="CC26" s="290">
        <v>0</v>
      </c>
      <c r="CD26" s="290">
        <v>4.3499999999999996</v>
      </c>
      <c r="CE26" s="290">
        <v>556.04999999999995</v>
      </c>
      <c r="CF26" s="290">
        <v>497.61</v>
      </c>
      <c r="CG26" s="290">
        <v>187.07</v>
      </c>
      <c r="CH26" s="290">
        <v>398.47</v>
      </c>
      <c r="CI26" s="290">
        <v>452.68</v>
      </c>
      <c r="CJ26" s="290">
        <v>0</v>
      </c>
      <c r="CK26" s="290">
        <v>4.82</v>
      </c>
      <c r="CL26" s="290">
        <v>541.69000000000005</v>
      </c>
      <c r="CM26" s="290">
        <v>488.9</v>
      </c>
      <c r="CN26" s="290">
        <v>215.89</v>
      </c>
      <c r="CO26" s="290">
        <v>352.62</v>
      </c>
      <c r="CP26" s="290">
        <v>470.34</v>
      </c>
      <c r="CQ26" s="290">
        <v>0</v>
      </c>
      <c r="CR26" s="291">
        <v>5.17</v>
      </c>
      <c r="CS26" s="289">
        <v>519.80999999999995</v>
      </c>
      <c r="CT26" s="290">
        <v>323.27999999999997</v>
      </c>
      <c r="CU26" s="290">
        <v>247.09</v>
      </c>
      <c r="CV26" s="290">
        <v>313.24</v>
      </c>
      <c r="CW26" s="290">
        <v>448.84</v>
      </c>
      <c r="CX26" s="290">
        <v>0</v>
      </c>
      <c r="CY26" s="290">
        <v>4.53</v>
      </c>
      <c r="CZ26" s="290">
        <v>516.96</v>
      </c>
      <c r="DA26" s="290">
        <v>469.68</v>
      </c>
      <c r="DB26" s="290">
        <v>179.39</v>
      </c>
      <c r="DC26" s="290">
        <v>289.95</v>
      </c>
      <c r="DD26" s="290">
        <v>448.05</v>
      </c>
      <c r="DE26" s="290">
        <v>0</v>
      </c>
      <c r="DF26" s="290">
        <v>5.23</v>
      </c>
      <c r="DG26" s="290">
        <v>476.86</v>
      </c>
      <c r="DH26" s="290">
        <v>536.17999999999995</v>
      </c>
      <c r="DI26" s="290">
        <v>151.34</v>
      </c>
      <c r="DJ26" s="290">
        <v>364.07</v>
      </c>
      <c r="DK26" s="290">
        <v>374.2</v>
      </c>
      <c r="DL26" s="290">
        <v>0</v>
      </c>
      <c r="DM26" s="290">
        <v>4.9400000000000004</v>
      </c>
      <c r="DN26" s="290">
        <v>384.87</v>
      </c>
      <c r="DO26" s="290">
        <v>539.08000000000004</v>
      </c>
      <c r="DP26" s="290">
        <v>188.43</v>
      </c>
      <c r="DQ26" s="290">
        <v>334.54</v>
      </c>
      <c r="DR26" s="290">
        <v>476.6</v>
      </c>
      <c r="DS26" s="290">
        <v>0</v>
      </c>
      <c r="DT26" s="290">
        <v>5.41</v>
      </c>
      <c r="DU26" s="290">
        <v>536.89</v>
      </c>
      <c r="DV26" s="291">
        <v>468.55</v>
      </c>
    </row>
    <row r="27" spans="2:188" ht="18" customHeight="1">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25"/>
      <c r="BN27" s="125"/>
      <c r="BO27" s="125"/>
      <c r="BP27" s="125"/>
      <c r="BQ27" s="125"/>
      <c r="BR27" s="125"/>
      <c r="BS27" s="125"/>
      <c r="BT27" s="125"/>
      <c r="BU27" s="125"/>
      <c r="BV27" s="125"/>
      <c r="BW27" s="125"/>
      <c r="BX27" s="125"/>
      <c r="BY27" s="125"/>
      <c r="BZ27" s="125"/>
      <c r="CA27" s="125"/>
      <c r="CB27" s="125"/>
      <c r="CC27" s="125"/>
      <c r="CD27" s="125"/>
      <c r="CE27" s="125"/>
      <c r="CF27" s="125"/>
      <c r="CG27" s="125"/>
      <c r="CH27" s="125"/>
      <c r="CI27" s="125"/>
      <c r="CJ27" s="125"/>
      <c r="CK27" s="125"/>
      <c r="CL27" s="125"/>
      <c r="CM27" s="125"/>
      <c r="CN27" s="125"/>
      <c r="CO27" s="125"/>
      <c r="CP27" s="125"/>
      <c r="CQ27" s="125"/>
      <c r="CR27" s="125"/>
      <c r="CS27" s="125"/>
      <c r="CT27" s="125"/>
      <c r="CU27" s="125"/>
      <c r="CV27" s="125"/>
      <c r="CW27" s="125"/>
      <c r="CX27" s="125"/>
      <c r="CY27" s="125"/>
      <c r="CZ27" s="125"/>
      <c r="DA27" s="125"/>
      <c r="DB27" s="125"/>
      <c r="DC27" s="125"/>
      <c r="DD27" s="125"/>
      <c r="DE27" s="125"/>
      <c r="DF27" s="125"/>
      <c r="DG27" s="125"/>
      <c r="DH27" s="125"/>
      <c r="DI27" s="125"/>
      <c r="DJ27" s="125"/>
      <c r="DK27" s="125"/>
      <c r="DL27" s="125"/>
      <c r="DM27" s="125"/>
      <c r="DN27" s="125"/>
      <c r="DO27" s="125"/>
      <c r="DP27" s="125"/>
      <c r="DQ27" s="125"/>
      <c r="DR27" s="125"/>
      <c r="DS27" s="125"/>
      <c r="DT27" s="125"/>
      <c r="DU27" s="125"/>
      <c r="DV27" s="125"/>
    </row>
    <row r="28" spans="2:188" ht="18" customHeight="1">
      <c r="B28" s="178" t="s">
        <v>557</v>
      </c>
      <c r="C28" s="191"/>
      <c r="D28" s="186"/>
      <c r="E28" s="190"/>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0"/>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86"/>
      <c r="BN28" s="319"/>
      <c r="BO28" s="308"/>
      <c r="BP28" s="308"/>
      <c r="BQ28" s="308"/>
      <c r="BR28" s="308"/>
      <c r="BS28" s="308"/>
      <c r="BT28" s="308"/>
      <c r="BU28" s="308"/>
      <c r="BV28" s="308"/>
      <c r="BW28" s="308"/>
      <c r="BX28" s="308"/>
      <c r="BY28" s="308"/>
      <c r="BZ28" s="308"/>
      <c r="CA28" s="308"/>
      <c r="CB28" s="308"/>
      <c r="CC28" s="308"/>
      <c r="CD28" s="308"/>
      <c r="CE28" s="308"/>
      <c r="CF28" s="308"/>
      <c r="CG28" s="308"/>
      <c r="CH28" s="308"/>
      <c r="CI28" s="308"/>
      <c r="CJ28" s="308"/>
      <c r="CK28" s="308"/>
      <c r="CL28" s="308"/>
      <c r="CM28" s="308"/>
      <c r="CN28" s="308"/>
      <c r="CO28" s="308"/>
      <c r="CP28" s="308"/>
      <c r="CQ28" s="308"/>
      <c r="CR28" s="308"/>
      <c r="CS28" s="319"/>
      <c r="CT28" s="308"/>
      <c r="CU28" s="308"/>
      <c r="CV28" s="308"/>
      <c r="CW28" s="308"/>
      <c r="CX28" s="308"/>
      <c r="CY28" s="308"/>
      <c r="CZ28" s="308"/>
      <c r="DA28" s="308"/>
      <c r="DB28" s="308"/>
      <c r="DC28" s="308"/>
      <c r="DD28" s="308"/>
      <c r="DE28" s="308"/>
      <c r="DF28" s="308"/>
      <c r="DG28" s="308"/>
      <c r="DH28" s="308"/>
      <c r="DI28" s="308"/>
      <c r="DJ28" s="308"/>
      <c r="DK28" s="308"/>
      <c r="DL28" s="308"/>
      <c r="DM28" s="308"/>
      <c r="DN28" s="308"/>
      <c r="DO28" s="308"/>
      <c r="DP28" s="308"/>
      <c r="DQ28" s="308"/>
      <c r="DR28" s="308"/>
      <c r="DS28" s="308"/>
      <c r="DT28" s="308"/>
      <c r="DU28" s="308"/>
      <c r="DV28" s="320"/>
    </row>
    <row r="29" spans="2:188" ht="18" customHeight="1">
      <c r="B29" s="182"/>
      <c r="C29" s="183" t="s">
        <v>520</v>
      </c>
      <c r="D29" s="373"/>
      <c r="E29" s="196"/>
      <c r="F29" s="187"/>
      <c r="G29" s="187"/>
      <c r="H29" s="187"/>
      <c r="I29" s="187"/>
      <c r="J29" s="187"/>
      <c r="K29" s="187"/>
      <c r="L29" s="187"/>
      <c r="M29" s="187"/>
      <c r="N29" s="187"/>
      <c r="O29" s="187"/>
      <c r="P29" s="187"/>
      <c r="Q29" s="187"/>
      <c r="R29" s="187"/>
      <c r="S29" s="187"/>
      <c r="T29" s="187"/>
      <c r="U29" s="187"/>
      <c r="V29" s="187"/>
      <c r="W29" s="187"/>
      <c r="X29" s="187" t="s">
        <v>522</v>
      </c>
      <c r="Y29" s="187" t="s">
        <v>522</v>
      </c>
      <c r="Z29" s="187" t="s">
        <v>522</v>
      </c>
      <c r="AA29" s="187" t="s">
        <v>522</v>
      </c>
      <c r="AB29" s="187" t="s">
        <v>522</v>
      </c>
      <c r="AC29" s="187" t="s">
        <v>522</v>
      </c>
      <c r="AD29" s="187" t="s">
        <v>522</v>
      </c>
      <c r="AE29" s="187" t="s">
        <v>522</v>
      </c>
      <c r="AF29" s="187" t="s">
        <v>522</v>
      </c>
      <c r="AG29" s="187" t="s">
        <v>522</v>
      </c>
      <c r="AH29" s="187" t="s">
        <v>522</v>
      </c>
      <c r="AI29" s="187" t="s">
        <v>522</v>
      </c>
      <c r="AJ29" s="196" t="s">
        <v>522</v>
      </c>
      <c r="AK29" s="187" t="s">
        <v>522</v>
      </c>
      <c r="AL29" s="187" t="s">
        <v>522</v>
      </c>
      <c r="AM29" s="187" t="s">
        <v>522</v>
      </c>
      <c r="AN29" s="187" t="s">
        <v>522</v>
      </c>
      <c r="AO29" s="187" t="s">
        <v>522</v>
      </c>
      <c r="AP29" s="187" t="s">
        <v>522</v>
      </c>
      <c r="AQ29" s="187" t="s">
        <v>522</v>
      </c>
      <c r="AR29" s="187" t="s">
        <v>522</v>
      </c>
      <c r="AS29" s="187" t="s">
        <v>522</v>
      </c>
      <c r="AT29" s="187" t="s">
        <v>522</v>
      </c>
      <c r="AU29" s="187" t="s">
        <v>522</v>
      </c>
      <c r="AV29" s="187" t="s">
        <v>522</v>
      </c>
      <c r="AW29" s="187" t="s">
        <v>522</v>
      </c>
      <c r="AX29" s="187" t="s">
        <v>522</v>
      </c>
      <c r="AY29" s="187" t="s">
        <v>522</v>
      </c>
      <c r="AZ29" s="187" t="s">
        <v>522</v>
      </c>
      <c r="BA29" s="187" t="s">
        <v>522</v>
      </c>
      <c r="BB29" s="187" t="s">
        <v>522</v>
      </c>
      <c r="BC29" s="187" t="s">
        <v>522</v>
      </c>
      <c r="BD29" s="187" t="s">
        <v>522</v>
      </c>
      <c r="BE29" s="187" t="s">
        <v>522</v>
      </c>
      <c r="BF29" s="187" t="s">
        <v>522</v>
      </c>
      <c r="BG29" s="187" t="s">
        <v>522</v>
      </c>
      <c r="BH29" s="187" t="s">
        <v>522</v>
      </c>
      <c r="BI29" s="187" t="s">
        <v>522</v>
      </c>
      <c r="BJ29" s="187" t="s">
        <v>522</v>
      </c>
      <c r="BK29" s="187" t="s">
        <v>522</v>
      </c>
      <c r="BL29" s="187" t="s">
        <v>522</v>
      </c>
      <c r="BM29" s="311" t="s">
        <v>522</v>
      </c>
      <c r="BN29" s="196" t="s">
        <v>522</v>
      </c>
      <c r="BO29" s="187" t="s">
        <v>522</v>
      </c>
      <c r="BP29" s="187" t="s">
        <v>522</v>
      </c>
      <c r="BQ29" s="187" t="s">
        <v>522</v>
      </c>
      <c r="BR29" s="187" t="s">
        <v>522</v>
      </c>
      <c r="BS29" s="187" t="s">
        <v>522</v>
      </c>
      <c r="BT29" s="187" t="s">
        <v>522</v>
      </c>
      <c r="BU29" s="187" t="s">
        <v>522</v>
      </c>
      <c r="BV29" s="187" t="s">
        <v>522</v>
      </c>
      <c r="BW29" s="187" t="s">
        <v>522</v>
      </c>
      <c r="BX29" s="187" t="s">
        <v>522</v>
      </c>
      <c r="BY29" s="187" t="s">
        <v>522</v>
      </c>
      <c r="BZ29" s="187" t="s">
        <v>522</v>
      </c>
      <c r="CA29" s="187" t="s">
        <v>522</v>
      </c>
      <c r="CB29" s="187" t="s">
        <v>522</v>
      </c>
      <c r="CC29" s="187" t="s">
        <v>522</v>
      </c>
      <c r="CD29" s="187" t="s">
        <v>522</v>
      </c>
      <c r="CE29" s="187" t="s">
        <v>522</v>
      </c>
      <c r="CF29" s="187" t="s">
        <v>522</v>
      </c>
      <c r="CG29" s="187" t="s">
        <v>522</v>
      </c>
      <c r="CH29" s="187" t="s">
        <v>522</v>
      </c>
      <c r="CI29" s="187" t="s">
        <v>522</v>
      </c>
      <c r="CJ29" s="187" t="s">
        <v>522</v>
      </c>
      <c r="CK29" s="187" t="s">
        <v>522</v>
      </c>
      <c r="CL29" s="187" t="s">
        <v>522</v>
      </c>
      <c r="CM29" s="187" t="s">
        <v>522</v>
      </c>
      <c r="CN29" s="187" t="s">
        <v>522</v>
      </c>
      <c r="CO29" s="187" t="s">
        <v>522</v>
      </c>
      <c r="CP29" s="187" t="s">
        <v>522</v>
      </c>
      <c r="CQ29" s="187" t="s">
        <v>522</v>
      </c>
      <c r="CR29" s="187" t="s">
        <v>522</v>
      </c>
      <c r="CS29" s="196" t="s">
        <v>522</v>
      </c>
      <c r="CT29" s="187" t="s">
        <v>522</v>
      </c>
      <c r="CU29" s="187" t="s">
        <v>522</v>
      </c>
      <c r="CV29" s="187" t="s">
        <v>522</v>
      </c>
      <c r="CW29" s="187" t="s">
        <v>522</v>
      </c>
      <c r="CX29" s="187" t="s">
        <v>522</v>
      </c>
      <c r="CY29" s="187" t="s">
        <v>522</v>
      </c>
      <c r="CZ29" s="187" t="s">
        <v>522</v>
      </c>
      <c r="DA29" s="187" t="s">
        <v>522</v>
      </c>
      <c r="DB29" s="187" t="s">
        <v>522</v>
      </c>
      <c r="DC29" s="187" t="s">
        <v>522</v>
      </c>
      <c r="DD29" s="187" t="s">
        <v>522</v>
      </c>
      <c r="DE29" s="187" t="s">
        <v>522</v>
      </c>
      <c r="DF29" s="187" t="s">
        <v>522</v>
      </c>
      <c r="DG29" s="187" t="s">
        <v>522</v>
      </c>
      <c r="DH29" s="187" t="s">
        <v>522</v>
      </c>
      <c r="DI29" s="187" t="s">
        <v>522</v>
      </c>
      <c r="DJ29" s="187" t="s">
        <v>522</v>
      </c>
      <c r="DK29" s="187" t="s">
        <v>522</v>
      </c>
      <c r="DL29" s="187" t="s">
        <v>522</v>
      </c>
      <c r="DM29" s="187" t="s">
        <v>522</v>
      </c>
      <c r="DN29" s="187" t="s">
        <v>522</v>
      </c>
      <c r="DO29" s="187" t="s">
        <v>522</v>
      </c>
      <c r="DP29" s="187"/>
      <c r="DQ29" s="187"/>
      <c r="DR29" s="187"/>
      <c r="DS29" s="187"/>
      <c r="DT29" s="187"/>
      <c r="DU29" s="187"/>
      <c r="DV29" s="311"/>
    </row>
    <row r="30" spans="2:188" ht="18" customHeight="1">
      <c r="B30" s="182"/>
      <c r="C30" s="183" t="s">
        <v>523</v>
      </c>
      <c r="D30" s="374"/>
      <c r="E30" s="196"/>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96"/>
      <c r="AK30" s="187"/>
      <c r="AL30" s="187"/>
      <c r="AM30" s="187"/>
      <c r="AN30" s="187"/>
      <c r="AO30" s="187"/>
      <c r="AP30" s="187"/>
      <c r="AQ30" s="187"/>
      <c r="AR30" s="187"/>
      <c r="AS30" s="187"/>
      <c r="AT30" s="187"/>
      <c r="AU30" s="187"/>
      <c r="AV30" s="187"/>
      <c r="AW30" s="187"/>
      <c r="AX30" s="187"/>
      <c r="AY30" s="187"/>
      <c r="AZ30" s="187"/>
      <c r="BA30" s="187"/>
      <c r="BB30" s="187"/>
      <c r="BC30" s="187"/>
      <c r="BD30" s="187"/>
      <c r="BE30" s="187"/>
      <c r="BF30" s="187"/>
      <c r="BG30" s="187"/>
      <c r="BH30" s="187"/>
      <c r="BI30" s="187"/>
      <c r="BJ30" s="187"/>
      <c r="BK30" s="187"/>
      <c r="BL30" s="187"/>
      <c r="BM30" s="311"/>
      <c r="BN30" s="196"/>
      <c r="BO30" s="187"/>
      <c r="BP30" s="187"/>
      <c r="BQ30" s="187"/>
      <c r="BR30" s="187"/>
      <c r="BS30" s="187"/>
      <c r="BT30" s="187"/>
      <c r="BU30" s="187"/>
      <c r="BV30" s="187"/>
      <c r="BW30" s="187"/>
      <c r="BX30" s="187"/>
      <c r="BY30" s="187"/>
      <c r="BZ30" s="187"/>
      <c r="CA30" s="187"/>
      <c r="CB30" s="187"/>
      <c r="CC30" s="187"/>
      <c r="CD30" s="187"/>
      <c r="CE30" s="187"/>
      <c r="CF30" s="187"/>
      <c r="CG30" s="187"/>
      <c r="CH30" s="187"/>
      <c r="CI30" s="187"/>
      <c r="CJ30" s="187"/>
      <c r="CK30" s="187"/>
      <c r="CL30" s="187"/>
      <c r="CM30" s="187"/>
      <c r="CN30" s="187"/>
      <c r="CO30" s="187"/>
      <c r="CP30" s="187"/>
      <c r="CQ30" s="187"/>
      <c r="CR30" s="187"/>
      <c r="CS30" s="196"/>
      <c r="CT30" s="187"/>
      <c r="CU30" s="187"/>
      <c r="CV30" s="187"/>
      <c r="CW30" s="187"/>
      <c r="CX30" s="187"/>
      <c r="CY30" s="187"/>
      <c r="CZ30" s="187"/>
      <c r="DA30" s="187"/>
      <c r="DB30" s="187"/>
      <c r="DC30" s="187"/>
      <c r="DD30" s="187"/>
      <c r="DE30" s="187"/>
      <c r="DF30" s="187"/>
      <c r="DG30" s="187"/>
      <c r="DH30" s="187"/>
      <c r="DI30" s="187"/>
      <c r="DJ30" s="187"/>
      <c r="DK30" s="187"/>
      <c r="DL30" s="187"/>
      <c r="DM30" s="187"/>
      <c r="DN30" s="187"/>
      <c r="DO30" s="187"/>
      <c r="DP30" s="187"/>
      <c r="DQ30" s="187"/>
      <c r="DR30" s="187"/>
      <c r="DS30" s="187"/>
      <c r="DT30" s="187"/>
      <c r="DU30" s="187"/>
      <c r="DV30" s="311"/>
    </row>
    <row r="31" spans="2:188" ht="18" customHeight="1">
      <c r="B31" s="288" t="s">
        <v>625</v>
      </c>
      <c r="C31" s="184"/>
      <c r="D31" s="292"/>
      <c r="E31" s="312"/>
      <c r="F31" s="313" t="s">
        <v>522</v>
      </c>
      <c r="G31" s="313" t="s">
        <v>522</v>
      </c>
      <c r="H31" s="313" t="s">
        <v>522</v>
      </c>
      <c r="I31" s="313" t="s">
        <v>522</v>
      </c>
      <c r="J31" s="313" t="s">
        <v>522</v>
      </c>
      <c r="K31" s="313"/>
      <c r="L31" s="313"/>
      <c r="M31" s="313" t="s">
        <v>522</v>
      </c>
      <c r="N31" s="313" t="s">
        <v>522</v>
      </c>
      <c r="O31" s="313"/>
      <c r="P31" s="313" t="s">
        <v>522</v>
      </c>
      <c r="Q31" s="313" t="s">
        <v>522</v>
      </c>
      <c r="R31" s="313"/>
      <c r="S31" s="313"/>
      <c r="T31" s="313" t="s">
        <v>522</v>
      </c>
      <c r="U31" s="313" t="s">
        <v>522</v>
      </c>
      <c r="V31" s="313" t="s">
        <v>522</v>
      </c>
      <c r="W31" s="313" t="s">
        <v>522</v>
      </c>
      <c r="X31" s="313" t="s">
        <v>522</v>
      </c>
      <c r="Y31" s="313"/>
      <c r="Z31" s="313"/>
      <c r="AA31" s="313" t="s">
        <v>522</v>
      </c>
      <c r="AB31" s="313" t="s">
        <v>522</v>
      </c>
      <c r="AC31" s="313" t="s">
        <v>522</v>
      </c>
      <c r="AD31" s="313" t="s">
        <v>522</v>
      </c>
      <c r="AE31" s="313" t="s">
        <v>522</v>
      </c>
      <c r="AF31" s="313"/>
      <c r="AG31" s="313"/>
      <c r="AH31" s="313" t="s">
        <v>522</v>
      </c>
      <c r="AI31" s="313" t="s">
        <v>522</v>
      </c>
      <c r="AJ31" s="312" t="s">
        <v>522</v>
      </c>
      <c r="AK31" s="313" t="s">
        <v>522</v>
      </c>
      <c r="AL31" s="313" t="s">
        <v>522</v>
      </c>
      <c r="AM31" s="313"/>
      <c r="AN31" s="313"/>
      <c r="AO31" s="313" t="s">
        <v>522</v>
      </c>
      <c r="AP31" s="313" t="s">
        <v>522</v>
      </c>
      <c r="AQ31" s="313" t="s">
        <v>522</v>
      </c>
      <c r="AR31" s="313" t="s">
        <v>522</v>
      </c>
      <c r="AS31" s="313" t="s">
        <v>522</v>
      </c>
      <c r="AT31" s="313"/>
      <c r="AU31" s="313"/>
      <c r="AV31" s="313" t="s">
        <v>522</v>
      </c>
      <c r="AW31" s="313" t="s">
        <v>522</v>
      </c>
      <c r="AX31" s="313" t="s">
        <v>522</v>
      </c>
      <c r="AY31" s="313" t="s">
        <v>522</v>
      </c>
      <c r="AZ31" s="313" t="s">
        <v>522</v>
      </c>
      <c r="BA31" s="313"/>
      <c r="BB31" s="313"/>
      <c r="BC31" s="313"/>
      <c r="BD31" s="313"/>
      <c r="BE31" s="313"/>
      <c r="BF31" s="313" t="s">
        <v>522</v>
      </c>
      <c r="BG31" s="313" t="s">
        <v>522</v>
      </c>
      <c r="BH31" s="313"/>
      <c r="BI31" s="313"/>
      <c r="BJ31" s="313" t="s">
        <v>522</v>
      </c>
      <c r="BK31" s="313" t="s">
        <v>522</v>
      </c>
      <c r="BL31" s="313" t="s">
        <v>522</v>
      </c>
      <c r="BM31" s="314" t="s">
        <v>522</v>
      </c>
      <c r="BN31" s="312" t="s">
        <v>522</v>
      </c>
      <c r="BO31" s="313"/>
      <c r="BP31" s="313"/>
      <c r="BQ31" s="313" t="s">
        <v>522</v>
      </c>
      <c r="BR31" s="313" t="s">
        <v>522</v>
      </c>
      <c r="BS31" s="313" t="s">
        <v>522</v>
      </c>
      <c r="BT31" s="313" t="s">
        <v>522</v>
      </c>
      <c r="BU31" s="313" t="s">
        <v>522</v>
      </c>
      <c r="BV31" s="313"/>
      <c r="BW31" s="313"/>
      <c r="BX31" s="313"/>
      <c r="BY31" s="313" t="s">
        <v>522</v>
      </c>
      <c r="BZ31" s="313" t="s">
        <v>522</v>
      </c>
      <c r="CA31" s="313" t="s">
        <v>522</v>
      </c>
      <c r="CB31" s="313" t="s">
        <v>522</v>
      </c>
      <c r="CC31" s="313"/>
      <c r="CD31" s="313"/>
      <c r="CE31" s="313" t="s">
        <v>522</v>
      </c>
      <c r="CF31" s="313" t="s">
        <v>522</v>
      </c>
      <c r="CG31" s="313" t="s">
        <v>522</v>
      </c>
      <c r="CH31" s="313" t="s">
        <v>522</v>
      </c>
      <c r="CI31" s="313" t="s">
        <v>522</v>
      </c>
      <c r="CJ31" s="313"/>
      <c r="CK31" s="313"/>
      <c r="CL31" s="313" t="s">
        <v>522</v>
      </c>
      <c r="CM31" s="313" t="s">
        <v>522</v>
      </c>
      <c r="CN31" s="313" t="s">
        <v>522</v>
      </c>
      <c r="CO31" s="313" t="s">
        <v>522</v>
      </c>
      <c r="CP31" s="313" t="s">
        <v>522</v>
      </c>
      <c r="CQ31" s="313"/>
      <c r="CR31" s="313"/>
      <c r="CS31" s="312" t="s">
        <v>522</v>
      </c>
      <c r="CT31" s="313" t="s">
        <v>522</v>
      </c>
      <c r="CU31" s="313"/>
      <c r="CV31" s="313" t="s">
        <v>522</v>
      </c>
      <c r="CW31" s="313" t="s">
        <v>522</v>
      </c>
      <c r="CX31" s="313"/>
      <c r="CY31" s="313"/>
      <c r="CZ31" s="313" t="s">
        <v>522</v>
      </c>
      <c r="DA31" s="313" t="s">
        <v>522</v>
      </c>
      <c r="DB31" s="313" t="s">
        <v>522</v>
      </c>
      <c r="DC31" s="313" t="s">
        <v>522</v>
      </c>
      <c r="DD31" s="313" t="s">
        <v>522</v>
      </c>
      <c r="DE31" s="313"/>
      <c r="DF31" s="313"/>
      <c r="DG31" s="313" t="s">
        <v>522</v>
      </c>
      <c r="DH31" s="313" t="s">
        <v>522</v>
      </c>
      <c r="DI31" s="313" t="s">
        <v>522</v>
      </c>
      <c r="DJ31" s="313" t="s">
        <v>522</v>
      </c>
      <c r="DK31" s="313" t="s">
        <v>522</v>
      </c>
      <c r="DL31" s="313"/>
      <c r="DM31" s="313"/>
      <c r="DN31" s="313" t="s">
        <v>522</v>
      </c>
      <c r="DO31" s="313"/>
      <c r="DP31" s="313" t="s">
        <v>522</v>
      </c>
      <c r="DQ31" s="313" t="s">
        <v>522</v>
      </c>
      <c r="DR31" s="313" t="s">
        <v>522</v>
      </c>
      <c r="DS31" s="313"/>
      <c r="DT31" s="313"/>
      <c r="DU31" s="313" t="s">
        <v>522</v>
      </c>
      <c r="DV31" s="314" t="s">
        <v>522</v>
      </c>
    </row>
    <row r="32" spans="2:188" ht="18" customHeight="1">
      <c r="B32" s="293"/>
      <c r="C32" s="293"/>
      <c r="D32" s="293"/>
      <c r="E32" s="293"/>
      <c r="F32" s="293"/>
      <c r="G32" s="293"/>
      <c r="H32" s="293"/>
      <c r="I32" s="293"/>
      <c r="J32" s="293"/>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3"/>
      <c r="AS32" s="293"/>
      <c r="AT32" s="293"/>
      <c r="AU32" s="293"/>
      <c r="AV32" s="293"/>
      <c r="AW32" s="293"/>
      <c r="AX32" s="293"/>
      <c r="AY32" s="293"/>
      <c r="AZ32" s="293"/>
      <c r="BA32" s="293"/>
      <c r="BB32" s="293"/>
      <c r="BC32" s="293"/>
      <c r="BD32" s="293"/>
      <c r="BE32" s="293"/>
      <c r="BF32" s="293"/>
      <c r="BG32" s="293"/>
      <c r="BH32" s="293"/>
      <c r="BI32" s="293"/>
      <c r="BJ32" s="293"/>
      <c r="BK32" s="293"/>
      <c r="BL32" s="293"/>
      <c r="BM32" s="293"/>
      <c r="BN32" s="188"/>
      <c r="BO32" s="188"/>
      <c r="BP32" s="188"/>
      <c r="BQ32" s="188"/>
      <c r="BR32" s="188"/>
      <c r="BS32" s="188"/>
      <c r="BT32" s="188"/>
      <c r="BU32" s="188"/>
      <c r="BV32" s="188"/>
      <c r="BW32" s="188"/>
      <c r="BX32" s="188"/>
      <c r="BY32" s="188"/>
      <c r="BZ32" s="188"/>
      <c r="CA32" s="188"/>
      <c r="CB32" s="188"/>
      <c r="CC32" s="188"/>
      <c r="CD32" s="188"/>
      <c r="CE32" s="188"/>
      <c r="CF32" s="188"/>
      <c r="CG32" s="188"/>
      <c r="CH32" s="188"/>
      <c r="CI32" s="188"/>
      <c r="CJ32" s="188"/>
      <c r="CK32" s="188"/>
      <c r="CL32" s="188"/>
      <c r="CM32" s="188"/>
      <c r="CN32" s="188"/>
      <c r="CO32" s="188"/>
      <c r="CP32" s="188"/>
      <c r="CQ32" s="188"/>
      <c r="CR32" s="188"/>
      <c r="CS32" s="188"/>
      <c r="CT32" s="188"/>
      <c r="CU32" s="188"/>
      <c r="CV32" s="188"/>
      <c r="CW32" s="188"/>
      <c r="CX32" s="188"/>
      <c r="CY32" s="188"/>
      <c r="CZ32" s="188"/>
      <c r="DA32" s="188"/>
      <c r="DB32" s="188"/>
      <c r="DC32" s="188"/>
      <c r="DD32" s="188"/>
      <c r="DE32" s="188"/>
      <c r="DF32" s="188"/>
      <c r="DG32" s="321"/>
      <c r="DH32" s="321"/>
      <c r="DI32" s="321"/>
      <c r="DJ32" s="321"/>
      <c r="DK32" s="321"/>
      <c r="DL32" s="321"/>
      <c r="DM32" s="321"/>
      <c r="DN32" s="321"/>
      <c r="DO32" s="321"/>
      <c r="DP32" s="321"/>
      <c r="DQ32" s="321"/>
      <c r="DR32" s="321"/>
      <c r="DS32" s="321"/>
      <c r="DT32" s="321"/>
      <c r="DU32" s="321"/>
      <c r="DV32" s="321"/>
    </row>
    <row r="33" spans="2:187" ht="18" customHeight="1">
      <c r="B33" s="178" t="s">
        <v>524</v>
      </c>
      <c r="C33" s="189"/>
      <c r="D33" s="186"/>
      <c r="E33" s="190">
        <v>6</v>
      </c>
      <c r="F33" s="191">
        <v>6</v>
      </c>
      <c r="G33" s="191">
        <v>6</v>
      </c>
      <c r="H33" s="191">
        <v>6</v>
      </c>
      <c r="I33" s="191">
        <v>6</v>
      </c>
      <c r="J33" s="191">
        <v>6</v>
      </c>
      <c r="K33" s="191">
        <v>6</v>
      </c>
      <c r="L33" s="191">
        <v>6</v>
      </c>
      <c r="M33" s="191">
        <v>7</v>
      </c>
      <c r="N33" s="191">
        <v>7</v>
      </c>
      <c r="O33" s="191">
        <v>7</v>
      </c>
      <c r="P33" s="191">
        <v>7</v>
      </c>
      <c r="Q33" s="191">
        <v>7</v>
      </c>
      <c r="R33" s="191">
        <v>7</v>
      </c>
      <c r="S33" s="191">
        <v>7</v>
      </c>
      <c r="T33" s="191">
        <v>7</v>
      </c>
      <c r="U33" s="191">
        <v>7</v>
      </c>
      <c r="V33" s="191">
        <v>7</v>
      </c>
      <c r="W33" s="191">
        <v>7</v>
      </c>
      <c r="X33" s="191">
        <v>7</v>
      </c>
      <c r="Y33" s="191">
        <v>7</v>
      </c>
      <c r="Z33" s="191">
        <v>7</v>
      </c>
      <c r="AA33" s="191">
        <v>7</v>
      </c>
      <c r="AB33" s="191">
        <v>7</v>
      </c>
      <c r="AC33" s="191">
        <v>7</v>
      </c>
      <c r="AD33" s="191">
        <v>7</v>
      </c>
      <c r="AE33" s="191">
        <v>7</v>
      </c>
      <c r="AF33" s="191">
        <v>7</v>
      </c>
      <c r="AG33" s="191">
        <v>7</v>
      </c>
      <c r="AH33" s="191">
        <v>7</v>
      </c>
      <c r="AI33" s="186">
        <v>7</v>
      </c>
      <c r="AJ33" s="190">
        <v>7</v>
      </c>
      <c r="AK33" s="191">
        <v>7</v>
      </c>
      <c r="AL33" s="191">
        <v>7</v>
      </c>
      <c r="AM33" s="191">
        <v>7</v>
      </c>
      <c r="AN33" s="191">
        <v>7</v>
      </c>
      <c r="AO33" s="191">
        <v>7</v>
      </c>
      <c r="AP33" s="191">
        <v>7</v>
      </c>
      <c r="AQ33" s="191">
        <v>7</v>
      </c>
      <c r="AR33" s="191">
        <v>6</v>
      </c>
      <c r="AS33" s="191">
        <v>6</v>
      </c>
      <c r="AT33" s="191">
        <v>6</v>
      </c>
      <c r="AU33" s="191">
        <v>6</v>
      </c>
      <c r="AV33" s="191">
        <v>6</v>
      </c>
      <c r="AW33" s="191">
        <v>6</v>
      </c>
      <c r="AX33" s="191">
        <v>6</v>
      </c>
      <c r="AY33" s="191">
        <v>6</v>
      </c>
      <c r="AZ33" s="191">
        <v>6</v>
      </c>
      <c r="BA33" s="191">
        <v>6</v>
      </c>
      <c r="BB33" s="191">
        <v>6</v>
      </c>
      <c r="BC33" s="191">
        <v>6</v>
      </c>
      <c r="BD33" s="191">
        <v>6</v>
      </c>
      <c r="BE33" s="191">
        <v>6</v>
      </c>
      <c r="BF33" s="191">
        <v>6</v>
      </c>
      <c r="BG33" s="191">
        <v>6</v>
      </c>
      <c r="BH33" s="191">
        <v>6</v>
      </c>
      <c r="BI33" s="191">
        <v>6</v>
      </c>
      <c r="BJ33" s="191">
        <v>6</v>
      </c>
      <c r="BK33" s="191">
        <v>6</v>
      </c>
      <c r="BL33" s="191">
        <v>6</v>
      </c>
      <c r="BM33" s="186">
        <v>6</v>
      </c>
      <c r="BN33" s="197">
        <v>5</v>
      </c>
      <c r="BO33" s="198">
        <v>5</v>
      </c>
      <c r="BP33" s="198">
        <v>5</v>
      </c>
      <c r="BQ33" s="198">
        <v>5</v>
      </c>
      <c r="BR33" s="198">
        <v>5</v>
      </c>
      <c r="BS33" s="198">
        <v>5</v>
      </c>
      <c r="BT33" s="198">
        <v>5</v>
      </c>
      <c r="BU33" s="198">
        <v>5</v>
      </c>
      <c r="BV33" s="198">
        <v>5</v>
      </c>
      <c r="BW33" s="198">
        <v>5</v>
      </c>
      <c r="BX33" s="198">
        <v>5</v>
      </c>
      <c r="BY33" s="198">
        <v>5</v>
      </c>
      <c r="BZ33" s="198">
        <v>5</v>
      </c>
      <c r="CA33" s="198">
        <v>5</v>
      </c>
      <c r="CB33" s="198">
        <v>5</v>
      </c>
      <c r="CC33" s="198">
        <v>5</v>
      </c>
      <c r="CD33" s="198">
        <v>5</v>
      </c>
      <c r="CE33" s="198">
        <v>5</v>
      </c>
      <c r="CF33" s="198">
        <v>5</v>
      </c>
      <c r="CG33" s="198">
        <v>5</v>
      </c>
      <c r="CH33" s="198">
        <v>5</v>
      </c>
      <c r="CI33" s="198">
        <v>5</v>
      </c>
      <c r="CJ33" s="198">
        <v>5</v>
      </c>
      <c r="CK33" s="198">
        <v>5</v>
      </c>
      <c r="CL33" s="198">
        <v>5</v>
      </c>
      <c r="CM33" s="198">
        <v>5</v>
      </c>
      <c r="CN33" s="198">
        <v>5</v>
      </c>
      <c r="CO33" s="198">
        <v>5</v>
      </c>
      <c r="CP33" s="198">
        <v>5</v>
      </c>
      <c r="CQ33" s="198">
        <v>5</v>
      </c>
      <c r="CR33" s="199">
        <v>5</v>
      </c>
      <c r="CS33" s="200">
        <v>5</v>
      </c>
      <c r="CT33" s="181">
        <v>5</v>
      </c>
      <c r="CU33" s="181">
        <v>5</v>
      </c>
      <c r="CV33" s="181">
        <v>4</v>
      </c>
      <c r="CW33" s="181">
        <v>4</v>
      </c>
      <c r="CX33" s="181">
        <v>4</v>
      </c>
      <c r="CY33" s="181">
        <v>4</v>
      </c>
      <c r="CZ33" s="181">
        <v>4</v>
      </c>
      <c r="DA33" s="181">
        <v>4</v>
      </c>
      <c r="DB33" s="181">
        <v>4</v>
      </c>
      <c r="DC33" s="181">
        <v>4</v>
      </c>
      <c r="DD33" s="181">
        <v>4</v>
      </c>
      <c r="DE33" s="181">
        <v>4</v>
      </c>
      <c r="DF33" s="181">
        <v>4</v>
      </c>
      <c r="DG33" s="1142">
        <v>4</v>
      </c>
      <c r="DH33" s="1142">
        <v>4</v>
      </c>
      <c r="DI33" s="1142">
        <v>4</v>
      </c>
      <c r="DJ33" s="1142">
        <v>4</v>
      </c>
      <c r="DK33" s="1142">
        <v>4</v>
      </c>
      <c r="DL33" s="1142">
        <v>4</v>
      </c>
      <c r="DM33" s="1142">
        <v>4</v>
      </c>
      <c r="DN33" s="1142">
        <v>4</v>
      </c>
      <c r="DO33" s="1142">
        <v>4</v>
      </c>
      <c r="DP33" s="1142">
        <v>4</v>
      </c>
      <c r="DQ33" s="1142">
        <v>4</v>
      </c>
      <c r="DR33" s="1142">
        <v>4</v>
      </c>
      <c r="DS33" s="1142">
        <v>4</v>
      </c>
      <c r="DT33" s="1142">
        <v>4</v>
      </c>
      <c r="DU33" s="1142">
        <v>4</v>
      </c>
      <c r="DV33" s="1143">
        <v>4</v>
      </c>
    </row>
    <row r="34" spans="2:187" ht="18" customHeight="1">
      <c r="B34" s="182"/>
      <c r="C34" s="193" t="s">
        <v>205</v>
      </c>
      <c r="D34" s="371">
        <f>'様式第15号-3-1（別紙1）'!$M$103</f>
        <v>13600</v>
      </c>
      <c r="E34" s="315" t="str">
        <f t="shared" ref="E34:AJ34" si="28">IF(E33=1,E33,"")</f>
        <v/>
      </c>
      <c r="F34" s="316" t="str">
        <f t="shared" si="28"/>
        <v/>
      </c>
      <c r="G34" s="316" t="str">
        <f t="shared" si="28"/>
        <v/>
      </c>
      <c r="H34" s="316" t="str">
        <f t="shared" si="28"/>
        <v/>
      </c>
      <c r="I34" s="316" t="str">
        <f t="shared" si="28"/>
        <v/>
      </c>
      <c r="J34" s="316" t="str">
        <f t="shared" si="28"/>
        <v/>
      </c>
      <c r="K34" s="316" t="str">
        <f t="shared" si="28"/>
        <v/>
      </c>
      <c r="L34" s="316" t="str">
        <f t="shared" si="28"/>
        <v/>
      </c>
      <c r="M34" s="316" t="str">
        <f t="shared" si="28"/>
        <v/>
      </c>
      <c r="N34" s="316" t="str">
        <f t="shared" si="28"/>
        <v/>
      </c>
      <c r="O34" s="316" t="str">
        <f t="shared" si="28"/>
        <v/>
      </c>
      <c r="P34" s="316" t="str">
        <f t="shared" si="28"/>
        <v/>
      </c>
      <c r="Q34" s="316" t="str">
        <f t="shared" si="28"/>
        <v/>
      </c>
      <c r="R34" s="316" t="str">
        <f t="shared" si="28"/>
        <v/>
      </c>
      <c r="S34" s="316" t="str">
        <f t="shared" si="28"/>
        <v/>
      </c>
      <c r="T34" s="316" t="str">
        <f t="shared" si="28"/>
        <v/>
      </c>
      <c r="U34" s="316" t="str">
        <f t="shared" si="28"/>
        <v/>
      </c>
      <c r="V34" s="316" t="str">
        <f t="shared" si="28"/>
        <v/>
      </c>
      <c r="W34" s="316" t="str">
        <f t="shared" si="28"/>
        <v/>
      </c>
      <c r="X34" s="316" t="str">
        <f t="shared" si="28"/>
        <v/>
      </c>
      <c r="Y34" s="316" t="str">
        <f t="shared" si="28"/>
        <v/>
      </c>
      <c r="Z34" s="316" t="str">
        <f t="shared" si="28"/>
        <v/>
      </c>
      <c r="AA34" s="316" t="str">
        <f t="shared" si="28"/>
        <v/>
      </c>
      <c r="AB34" s="316" t="str">
        <f t="shared" si="28"/>
        <v/>
      </c>
      <c r="AC34" s="316" t="str">
        <f t="shared" si="28"/>
        <v/>
      </c>
      <c r="AD34" s="316" t="str">
        <f t="shared" si="28"/>
        <v/>
      </c>
      <c r="AE34" s="316" t="str">
        <f t="shared" si="28"/>
        <v/>
      </c>
      <c r="AF34" s="316" t="str">
        <f t="shared" si="28"/>
        <v/>
      </c>
      <c r="AG34" s="316" t="str">
        <f t="shared" si="28"/>
        <v/>
      </c>
      <c r="AH34" s="316" t="str">
        <f t="shared" si="28"/>
        <v/>
      </c>
      <c r="AI34" s="317" t="str">
        <f t="shared" si="28"/>
        <v/>
      </c>
      <c r="AJ34" s="315" t="str">
        <f t="shared" si="28"/>
        <v/>
      </c>
      <c r="AK34" s="316" t="str">
        <f t="shared" ref="AK34:BP34" si="29">IF(AK33=1,AK33,"")</f>
        <v/>
      </c>
      <c r="AL34" s="316" t="str">
        <f t="shared" si="29"/>
        <v/>
      </c>
      <c r="AM34" s="316" t="str">
        <f t="shared" si="29"/>
        <v/>
      </c>
      <c r="AN34" s="316" t="str">
        <f t="shared" si="29"/>
        <v/>
      </c>
      <c r="AO34" s="316" t="str">
        <f t="shared" si="29"/>
        <v/>
      </c>
      <c r="AP34" s="316" t="str">
        <f t="shared" si="29"/>
        <v/>
      </c>
      <c r="AQ34" s="316" t="str">
        <f t="shared" si="29"/>
        <v/>
      </c>
      <c r="AR34" s="316" t="str">
        <f t="shared" si="29"/>
        <v/>
      </c>
      <c r="AS34" s="316" t="str">
        <f t="shared" si="29"/>
        <v/>
      </c>
      <c r="AT34" s="316" t="str">
        <f t="shared" si="29"/>
        <v/>
      </c>
      <c r="AU34" s="316" t="str">
        <f t="shared" si="29"/>
        <v/>
      </c>
      <c r="AV34" s="316" t="str">
        <f t="shared" si="29"/>
        <v/>
      </c>
      <c r="AW34" s="316" t="str">
        <f t="shared" si="29"/>
        <v/>
      </c>
      <c r="AX34" s="316" t="str">
        <f t="shared" si="29"/>
        <v/>
      </c>
      <c r="AY34" s="316" t="str">
        <f t="shared" si="29"/>
        <v/>
      </c>
      <c r="AZ34" s="316" t="str">
        <f t="shared" si="29"/>
        <v/>
      </c>
      <c r="BA34" s="316" t="str">
        <f t="shared" si="29"/>
        <v/>
      </c>
      <c r="BB34" s="316" t="str">
        <f t="shared" si="29"/>
        <v/>
      </c>
      <c r="BC34" s="316" t="str">
        <f t="shared" si="29"/>
        <v/>
      </c>
      <c r="BD34" s="316" t="str">
        <f t="shared" si="29"/>
        <v/>
      </c>
      <c r="BE34" s="316" t="str">
        <f t="shared" si="29"/>
        <v/>
      </c>
      <c r="BF34" s="316" t="str">
        <f t="shared" si="29"/>
        <v/>
      </c>
      <c r="BG34" s="316" t="str">
        <f t="shared" si="29"/>
        <v/>
      </c>
      <c r="BH34" s="316" t="str">
        <f t="shared" si="29"/>
        <v/>
      </c>
      <c r="BI34" s="316" t="str">
        <f t="shared" si="29"/>
        <v/>
      </c>
      <c r="BJ34" s="316" t="str">
        <f t="shared" si="29"/>
        <v/>
      </c>
      <c r="BK34" s="316" t="str">
        <f t="shared" si="29"/>
        <v/>
      </c>
      <c r="BL34" s="316" t="str">
        <f t="shared" si="29"/>
        <v/>
      </c>
      <c r="BM34" s="318" t="str">
        <f t="shared" si="29"/>
        <v/>
      </c>
      <c r="BN34" s="201" t="str">
        <f t="shared" si="29"/>
        <v/>
      </c>
      <c r="BO34" s="202" t="str">
        <f t="shared" si="29"/>
        <v/>
      </c>
      <c r="BP34" s="202" t="str">
        <f t="shared" si="29"/>
        <v/>
      </c>
      <c r="BQ34" s="202" t="str">
        <f t="shared" ref="BQ34:CV34" si="30">IF(BQ33=1,BQ33,"")</f>
        <v/>
      </c>
      <c r="BR34" s="202" t="str">
        <f t="shared" si="30"/>
        <v/>
      </c>
      <c r="BS34" s="202" t="str">
        <f t="shared" si="30"/>
        <v/>
      </c>
      <c r="BT34" s="202" t="str">
        <f t="shared" si="30"/>
        <v/>
      </c>
      <c r="BU34" s="202" t="str">
        <f t="shared" si="30"/>
        <v/>
      </c>
      <c r="BV34" s="202" t="str">
        <f t="shared" si="30"/>
        <v/>
      </c>
      <c r="BW34" s="202" t="str">
        <f t="shared" si="30"/>
        <v/>
      </c>
      <c r="BX34" s="202" t="str">
        <f t="shared" si="30"/>
        <v/>
      </c>
      <c r="BY34" s="202" t="str">
        <f t="shared" si="30"/>
        <v/>
      </c>
      <c r="BZ34" s="202" t="str">
        <f t="shared" si="30"/>
        <v/>
      </c>
      <c r="CA34" s="202" t="str">
        <f t="shared" si="30"/>
        <v/>
      </c>
      <c r="CB34" s="202" t="str">
        <f t="shared" si="30"/>
        <v/>
      </c>
      <c r="CC34" s="202" t="str">
        <f t="shared" si="30"/>
        <v/>
      </c>
      <c r="CD34" s="202" t="str">
        <f t="shared" si="30"/>
        <v/>
      </c>
      <c r="CE34" s="202" t="str">
        <f t="shared" si="30"/>
        <v/>
      </c>
      <c r="CF34" s="202" t="str">
        <f t="shared" si="30"/>
        <v/>
      </c>
      <c r="CG34" s="202" t="str">
        <f t="shared" si="30"/>
        <v/>
      </c>
      <c r="CH34" s="202" t="str">
        <f t="shared" si="30"/>
        <v/>
      </c>
      <c r="CI34" s="202" t="str">
        <f t="shared" si="30"/>
        <v/>
      </c>
      <c r="CJ34" s="202" t="str">
        <f t="shared" si="30"/>
        <v/>
      </c>
      <c r="CK34" s="202" t="str">
        <f t="shared" si="30"/>
        <v/>
      </c>
      <c r="CL34" s="202" t="str">
        <f t="shared" si="30"/>
        <v/>
      </c>
      <c r="CM34" s="202" t="str">
        <f t="shared" si="30"/>
        <v/>
      </c>
      <c r="CN34" s="202" t="str">
        <f t="shared" si="30"/>
        <v/>
      </c>
      <c r="CO34" s="202" t="str">
        <f t="shared" si="30"/>
        <v/>
      </c>
      <c r="CP34" s="202" t="str">
        <f t="shared" si="30"/>
        <v/>
      </c>
      <c r="CQ34" s="202" t="str">
        <f t="shared" si="30"/>
        <v/>
      </c>
      <c r="CR34" s="203" t="str">
        <f t="shared" si="30"/>
        <v/>
      </c>
      <c r="CS34" s="201" t="str">
        <f t="shared" si="30"/>
        <v/>
      </c>
      <c r="CT34" s="202" t="str">
        <f t="shared" si="30"/>
        <v/>
      </c>
      <c r="CU34" s="202" t="str">
        <f t="shared" si="30"/>
        <v/>
      </c>
      <c r="CV34" s="202" t="str">
        <f t="shared" si="30"/>
        <v/>
      </c>
      <c r="CW34" s="202" t="str">
        <f t="shared" ref="CW34:DV34" si="31">IF(CW33=1,CW33,"")</f>
        <v/>
      </c>
      <c r="CX34" s="202" t="str">
        <f t="shared" si="31"/>
        <v/>
      </c>
      <c r="CY34" s="202" t="str">
        <f t="shared" si="31"/>
        <v/>
      </c>
      <c r="CZ34" s="202" t="str">
        <f t="shared" si="31"/>
        <v/>
      </c>
      <c r="DA34" s="202" t="str">
        <f t="shared" si="31"/>
        <v/>
      </c>
      <c r="DB34" s="202" t="str">
        <f t="shared" si="31"/>
        <v/>
      </c>
      <c r="DC34" s="202" t="str">
        <f t="shared" si="31"/>
        <v/>
      </c>
      <c r="DD34" s="202" t="str">
        <f t="shared" si="31"/>
        <v/>
      </c>
      <c r="DE34" s="202" t="str">
        <f t="shared" si="31"/>
        <v/>
      </c>
      <c r="DF34" s="202" t="str">
        <f t="shared" si="31"/>
        <v/>
      </c>
      <c r="DG34" s="204" t="str">
        <f t="shared" si="31"/>
        <v/>
      </c>
      <c r="DH34" s="204" t="str">
        <f t="shared" si="31"/>
        <v/>
      </c>
      <c r="DI34" s="204" t="str">
        <f t="shared" si="31"/>
        <v/>
      </c>
      <c r="DJ34" s="204" t="str">
        <f t="shared" si="31"/>
        <v/>
      </c>
      <c r="DK34" s="204" t="str">
        <f t="shared" si="31"/>
        <v/>
      </c>
      <c r="DL34" s="204" t="str">
        <f t="shared" si="31"/>
        <v/>
      </c>
      <c r="DM34" s="204" t="str">
        <f t="shared" si="31"/>
        <v/>
      </c>
      <c r="DN34" s="204" t="str">
        <f t="shared" si="31"/>
        <v/>
      </c>
      <c r="DO34" s="204" t="str">
        <f t="shared" si="31"/>
        <v/>
      </c>
      <c r="DP34" s="204" t="str">
        <f t="shared" si="31"/>
        <v/>
      </c>
      <c r="DQ34" s="204" t="str">
        <f t="shared" si="31"/>
        <v/>
      </c>
      <c r="DR34" s="204" t="str">
        <f t="shared" si="31"/>
        <v/>
      </c>
      <c r="DS34" s="204" t="str">
        <f t="shared" si="31"/>
        <v/>
      </c>
      <c r="DT34" s="204" t="str">
        <f t="shared" si="31"/>
        <v/>
      </c>
      <c r="DU34" s="204" t="str">
        <f t="shared" si="31"/>
        <v/>
      </c>
      <c r="DV34" s="205" t="str">
        <f t="shared" si="31"/>
        <v/>
      </c>
    </row>
    <row r="35" spans="2:187" ht="18" customHeight="1">
      <c r="B35" s="182"/>
      <c r="C35" s="194" t="s">
        <v>206</v>
      </c>
      <c r="D35" s="371">
        <f>'様式第15号-3-1（別紙1）'!$L$103</f>
        <v>12533.333333333332</v>
      </c>
      <c r="E35" s="201" t="str">
        <f t="shared" ref="E35:AJ35" si="32">IF(E33=2,E33,"")</f>
        <v/>
      </c>
      <c r="F35" s="202" t="str">
        <f t="shared" si="32"/>
        <v/>
      </c>
      <c r="G35" s="202" t="str">
        <f t="shared" si="32"/>
        <v/>
      </c>
      <c r="H35" s="202" t="str">
        <f t="shared" si="32"/>
        <v/>
      </c>
      <c r="I35" s="202" t="str">
        <f t="shared" si="32"/>
        <v/>
      </c>
      <c r="J35" s="202" t="str">
        <f t="shared" si="32"/>
        <v/>
      </c>
      <c r="K35" s="202" t="str">
        <f t="shared" si="32"/>
        <v/>
      </c>
      <c r="L35" s="202" t="str">
        <f t="shared" si="32"/>
        <v/>
      </c>
      <c r="M35" s="202" t="str">
        <f t="shared" si="32"/>
        <v/>
      </c>
      <c r="N35" s="202" t="str">
        <f t="shared" si="32"/>
        <v/>
      </c>
      <c r="O35" s="202" t="str">
        <f t="shared" si="32"/>
        <v/>
      </c>
      <c r="P35" s="202" t="str">
        <f t="shared" si="32"/>
        <v/>
      </c>
      <c r="Q35" s="202" t="str">
        <f t="shared" si="32"/>
        <v/>
      </c>
      <c r="R35" s="202" t="str">
        <f t="shared" si="32"/>
        <v/>
      </c>
      <c r="S35" s="202" t="str">
        <f t="shared" si="32"/>
        <v/>
      </c>
      <c r="T35" s="202" t="str">
        <f t="shared" si="32"/>
        <v/>
      </c>
      <c r="U35" s="202" t="str">
        <f t="shared" si="32"/>
        <v/>
      </c>
      <c r="V35" s="202" t="str">
        <f t="shared" si="32"/>
        <v/>
      </c>
      <c r="W35" s="202" t="str">
        <f t="shared" si="32"/>
        <v/>
      </c>
      <c r="X35" s="202" t="str">
        <f t="shared" si="32"/>
        <v/>
      </c>
      <c r="Y35" s="202" t="str">
        <f t="shared" si="32"/>
        <v/>
      </c>
      <c r="Z35" s="202" t="str">
        <f t="shared" si="32"/>
        <v/>
      </c>
      <c r="AA35" s="202" t="str">
        <f t="shared" si="32"/>
        <v/>
      </c>
      <c r="AB35" s="202" t="str">
        <f t="shared" si="32"/>
        <v/>
      </c>
      <c r="AC35" s="202" t="str">
        <f t="shared" si="32"/>
        <v/>
      </c>
      <c r="AD35" s="202" t="str">
        <f t="shared" si="32"/>
        <v/>
      </c>
      <c r="AE35" s="202" t="str">
        <f t="shared" si="32"/>
        <v/>
      </c>
      <c r="AF35" s="202" t="str">
        <f t="shared" si="32"/>
        <v/>
      </c>
      <c r="AG35" s="202" t="str">
        <f t="shared" si="32"/>
        <v/>
      </c>
      <c r="AH35" s="202" t="str">
        <f t="shared" si="32"/>
        <v/>
      </c>
      <c r="AI35" s="203" t="str">
        <f t="shared" si="32"/>
        <v/>
      </c>
      <c r="AJ35" s="201" t="str">
        <f t="shared" si="32"/>
        <v/>
      </c>
      <c r="AK35" s="202" t="str">
        <f t="shared" ref="AK35:BP35" si="33">IF(AK33=2,AK33,"")</f>
        <v/>
      </c>
      <c r="AL35" s="202" t="str">
        <f t="shared" si="33"/>
        <v/>
      </c>
      <c r="AM35" s="202" t="str">
        <f t="shared" si="33"/>
        <v/>
      </c>
      <c r="AN35" s="202" t="str">
        <f t="shared" si="33"/>
        <v/>
      </c>
      <c r="AO35" s="202" t="str">
        <f t="shared" si="33"/>
        <v/>
      </c>
      <c r="AP35" s="202" t="str">
        <f t="shared" si="33"/>
        <v/>
      </c>
      <c r="AQ35" s="202" t="str">
        <f t="shared" si="33"/>
        <v/>
      </c>
      <c r="AR35" s="202" t="str">
        <f t="shared" si="33"/>
        <v/>
      </c>
      <c r="AS35" s="202" t="str">
        <f t="shared" si="33"/>
        <v/>
      </c>
      <c r="AT35" s="202" t="str">
        <f t="shared" si="33"/>
        <v/>
      </c>
      <c r="AU35" s="202" t="str">
        <f t="shared" si="33"/>
        <v/>
      </c>
      <c r="AV35" s="202" t="str">
        <f t="shared" si="33"/>
        <v/>
      </c>
      <c r="AW35" s="202" t="str">
        <f t="shared" si="33"/>
        <v/>
      </c>
      <c r="AX35" s="202" t="str">
        <f t="shared" si="33"/>
        <v/>
      </c>
      <c r="AY35" s="202" t="str">
        <f t="shared" si="33"/>
        <v/>
      </c>
      <c r="AZ35" s="202" t="str">
        <f t="shared" si="33"/>
        <v/>
      </c>
      <c r="BA35" s="202" t="str">
        <f t="shared" si="33"/>
        <v/>
      </c>
      <c r="BB35" s="202" t="str">
        <f t="shared" si="33"/>
        <v/>
      </c>
      <c r="BC35" s="202" t="str">
        <f t="shared" si="33"/>
        <v/>
      </c>
      <c r="BD35" s="202" t="str">
        <f t="shared" si="33"/>
        <v/>
      </c>
      <c r="BE35" s="202" t="str">
        <f t="shared" si="33"/>
        <v/>
      </c>
      <c r="BF35" s="202" t="str">
        <f t="shared" si="33"/>
        <v/>
      </c>
      <c r="BG35" s="202" t="str">
        <f t="shared" si="33"/>
        <v/>
      </c>
      <c r="BH35" s="202" t="str">
        <f t="shared" si="33"/>
        <v/>
      </c>
      <c r="BI35" s="202" t="str">
        <f t="shared" si="33"/>
        <v/>
      </c>
      <c r="BJ35" s="202" t="str">
        <f t="shared" si="33"/>
        <v/>
      </c>
      <c r="BK35" s="202" t="str">
        <f t="shared" si="33"/>
        <v/>
      </c>
      <c r="BL35" s="202" t="str">
        <f t="shared" si="33"/>
        <v/>
      </c>
      <c r="BM35" s="206" t="str">
        <f t="shared" si="33"/>
        <v/>
      </c>
      <c r="BN35" s="201" t="str">
        <f t="shared" si="33"/>
        <v/>
      </c>
      <c r="BO35" s="202" t="str">
        <f t="shared" si="33"/>
        <v/>
      </c>
      <c r="BP35" s="202" t="str">
        <f t="shared" si="33"/>
        <v/>
      </c>
      <c r="BQ35" s="202" t="str">
        <f t="shared" ref="BQ35:CV35" si="34">IF(BQ33=2,BQ33,"")</f>
        <v/>
      </c>
      <c r="BR35" s="202" t="str">
        <f t="shared" si="34"/>
        <v/>
      </c>
      <c r="BS35" s="202" t="str">
        <f t="shared" si="34"/>
        <v/>
      </c>
      <c r="BT35" s="202" t="str">
        <f t="shared" si="34"/>
        <v/>
      </c>
      <c r="BU35" s="202" t="str">
        <f t="shared" si="34"/>
        <v/>
      </c>
      <c r="BV35" s="202" t="str">
        <f t="shared" si="34"/>
        <v/>
      </c>
      <c r="BW35" s="202" t="str">
        <f t="shared" si="34"/>
        <v/>
      </c>
      <c r="BX35" s="202" t="str">
        <f t="shared" si="34"/>
        <v/>
      </c>
      <c r="BY35" s="202" t="str">
        <f t="shared" si="34"/>
        <v/>
      </c>
      <c r="BZ35" s="202" t="str">
        <f t="shared" si="34"/>
        <v/>
      </c>
      <c r="CA35" s="202" t="str">
        <f t="shared" si="34"/>
        <v/>
      </c>
      <c r="CB35" s="202" t="str">
        <f t="shared" si="34"/>
        <v/>
      </c>
      <c r="CC35" s="202" t="str">
        <f t="shared" si="34"/>
        <v/>
      </c>
      <c r="CD35" s="202" t="str">
        <f t="shared" si="34"/>
        <v/>
      </c>
      <c r="CE35" s="202" t="str">
        <f t="shared" si="34"/>
        <v/>
      </c>
      <c r="CF35" s="202" t="str">
        <f t="shared" si="34"/>
        <v/>
      </c>
      <c r="CG35" s="202" t="str">
        <f t="shared" si="34"/>
        <v/>
      </c>
      <c r="CH35" s="202" t="str">
        <f t="shared" si="34"/>
        <v/>
      </c>
      <c r="CI35" s="202" t="str">
        <f t="shared" si="34"/>
        <v/>
      </c>
      <c r="CJ35" s="202" t="str">
        <f t="shared" si="34"/>
        <v/>
      </c>
      <c r="CK35" s="202" t="str">
        <f t="shared" si="34"/>
        <v/>
      </c>
      <c r="CL35" s="202" t="str">
        <f t="shared" si="34"/>
        <v/>
      </c>
      <c r="CM35" s="202" t="str">
        <f t="shared" si="34"/>
        <v/>
      </c>
      <c r="CN35" s="202" t="str">
        <f t="shared" si="34"/>
        <v/>
      </c>
      <c r="CO35" s="202" t="str">
        <f t="shared" si="34"/>
        <v/>
      </c>
      <c r="CP35" s="202" t="str">
        <f t="shared" si="34"/>
        <v/>
      </c>
      <c r="CQ35" s="202" t="str">
        <f t="shared" si="34"/>
        <v/>
      </c>
      <c r="CR35" s="203" t="str">
        <f t="shared" si="34"/>
        <v/>
      </c>
      <c r="CS35" s="201" t="str">
        <f t="shared" si="34"/>
        <v/>
      </c>
      <c r="CT35" s="202" t="str">
        <f t="shared" si="34"/>
        <v/>
      </c>
      <c r="CU35" s="202" t="str">
        <f t="shared" si="34"/>
        <v/>
      </c>
      <c r="CV35" s="202" t="str">
        <f t="shared" si="34"/>
        <v/>
      </c>
      <c r="CW35" s="202" t="str">
        <f t="shared" ref="CW35:DV35" si="35">IF(CW33=2,CW33,"")</f>
        <v/>
      </c>
      <c r="CX35" s="202" t="str">
        <f t="shared" si="35"/>
        <v/>
      </c>
      <c r="CY35" s="202" t="str">
        <f t="shared" si="35"/>
        <v/>
      </c>
      <c r="CZ35" s="202" t="str">
        <f t="shared" si="35"/>
        <v/>
      </c>
      <c r="DA35" s="202" t="str">
        <f t="shared" si="35"/>
        <v/>
      </c>
      <c r="DB35" s="202" t="str">
        <f t="shared" si="35"/>
        <v/>
      </c>
      <c r="DC35" s="202" t="str">
        <f t="shared" si="35"/>
        <v/>
      </c>
      <c r="DD35" s="202" t="str">
        <f t="shared" si="35"/>
        <v/>
      </c>
      <c r="DE35" s="202" t="str">
        <f t="shared" si="35"/>
        <v/>
      </c>
      <c r="DF35" s="202" t="str">
        <f t="shared" si="35"/>
        <v/>
      </c>
      <c r="DG35" s="202" t="str">
        <f t="shared" si="35"/>
        <v/>
      </c>
      <c r="DH35" s="202" t="str">
        <f t="shared" si="35"/>
        <v/>
      </c>
      <c r="DI35" s="202" t="str">
        <f t="shared" si="35"/>
        <v/>
      </c>
      <c r="DJ35" s="202" t="str">
        <f t="shared" si="35"/>
        <v/>
      </c>
      <c r="DK35" s="202" t="str">
        <f t="shared" si="35"/>
        <v/>
      </c>
      <c r="DL35" s="202" t="str">
        <f t="shared" si="35"/>
        <v/>
      </c>
      <c r="DM35" s="202" t="str">
        <f t="shared" si="35"/>
        <v/>
      </c>
      <c r="DN35" s="202" t="str">
        <f t="shared" si="35"/>
        <v/>
      </c>
      <c r="DO35" s="202" t="str">
        <f t="shared" si="35"/>
        <v/>
      </c>
      <c r="DP35" s="202" t="str">
        <f t="shared" si="35"/>
        <v/>
      </c>
      <c r="DQ35" s="202" t="str">
        <f t="shared" si="35"/>
        <v/>
      </c>
      <c r="DR35" s="202" t="str">
        <f t="shared" si="35"/>
        <v/>
      </c>
      <c r="DS35" s="202" t="str">
        <f t="shared" si="35"/>
        <v/>
      </c>
      <c r="DT35" s="202" t="str">
        <f t="shared" si="35"/>
        <v/>
      </c>
      <c r="DU35" s="202" t="str">
        <f t="shared" si="35"/>
        <v/>
      </c>
      <c r="DV35" s="206" t="str">
        <f t="shared" si="35"/>
        <v/>
      </c>
    </row>
    <row r="36" spans="2:187" ht="18" customHeight="1">
      <c r="B36" s="182"/>
      <c r="C36" s="194" t="s">
        <v>207</v>
      </c>
      <c r="D36" s="371">
        <f>'様式第15号-3-1（別紙1）'!$K$103</f>
        <v>11466.666666666666</v>
      </c>
      <c r="E36" s="201" t="str">
        <f t="shared" ref="E36:AJ36" si="36">IF(E33=3,E33,"")</f>
        <v/>
      </c>
      <c r="F36" s="202" t="str">
        <f t="shared" si="36"/>
        <v/>
      </c>
      <c r="G36" s="202" t="str">
        <f t="shared" si="36"/>
        <v/>
      </c>
      <c r="H36" s="202" t="str">
        <f t="shared" si="36"/>
        <v/>
      </c>
      <c r="I36" s="202" t="str">
        <f t="shared" si="36"/>
        <v/>
      </c>
      <c r="J36" s="202" t="str">
        <f t="shared" si="36"/>
        <v/>
      </c>
      <c r="K36" s="202" t="str">
        <f t="shared" si="36"/>
        <v/>
      </c>
      <c r="L36" s="202" t="str">
        <f t="shared" si="36"/>
        <v/>
      </c>
      <c r="M36" s="202" t="str">
        <f t="shared" si="36"/>
        <v/>
      </c>
      <c r="N36" s="202" t="str">
        <f t="shared" si="36"/>
        <v/>
      </c>
      <c r="O36" s="202" t="str">
        <f t="shared" si="36"/>
        <v/>
      </c>
      <c r="P36" s="202" t="str">
        <f t="shared" si="36"/>
        <v/>
      </c>
      <c r="Q36" s="202" t="str">
        <f t="shared" si="36"/>
        <v/>
      </c>
      <c r="R36" s="202" t="str">
        <f t="shared" si="36"/>
        <v/>
      </c>
      <c r="S36" s="202" t="str">
        <f t="shared" si="36"/>
        <v/>
      </c>
      <c r="T36" s="202" t="str">
        <f t="shared" si="36"/>
        <v/>
      </c>
      <c r="U36" s="202" t="str">
        <f t="shared" si="36"/>
        <v/>
      </c>
      <c r="V36" s="202" t="str">
        <f t="shared" si="36"/>
        <v/>
      </c>
      <c r="W36" s="202" t="str">
        <f t="shared" si="36"/>
        <v/>
      </c>
      <c r="X36" s="202" t="str">
        <f t="shared" si="36"/>
        <v/>
      </c>
      <c r="Y36" s="202" t="str">
        <f t="shared" si="36"/>
        <v/>
      </c>
      <c r="Z36" s="202" t="str">
        <f t="shared" si="36"/>
        <v/>
      </c>
      <c r="AA36" s="202" t="str">
        <f t="shared" si="36"/>
        <v/>
      </c>
      <c r="AB36" s="202" t="str">
        <f t="shared" si="36"/>
        <v/>
      </c>
      <c r="AC36" s="202" t="str">
        <f t="shared" si="36"/>
        <v/>
      </c>
      <c r="AD36" s="202" t="str">
        <f t="shared" si="36"/>
        <v/>
      </c>
      <c r="AE36" s="202" t="str">
        <f t="shared" si="36"/>
        <v/>
      </c>
      <c r="AF36" s="202" t="str">
        <f t="shared" si="36"/>
        <v/>
      </c>
      <c r="AG36" s="202" t="str">
        <f t="shared" si="36"/>
        <v/>
      </c>
      <c r="AH36" s="202" t="str">
        <f t="shared" si="36"/>
        <v/>
      </c>
      <c r="AI36" s="203" t="str">
        <f t="shared" si="36"/>
        <v/>
      </c>
      <c r="AJ36" s="201" t="str">
        <f t="shared" si="36"/>
        <v/>
      </c>
      <c r="AK36" s="202" t="str">
        <f t="shared" ref="AK36:BP36" si="37">IF(AK33=3,AK33,"")</f>
        <v/>
      </c>
      <c r="AL36" s="202" t="str">
        <f t="shared" si="37"/>
        <v/>
      </c>
      <c r="AM36" s="202" t="str">
        <f t="shared" si="37"/>
        <v/>
      </c>
      <c r="AN36" s="202" t="str">
        <f t="shared" si="37"/>
        <v/>
      </c>
      <c r="AO36" s="202" t="str">
        <f t="shared" si="37"/>
        <v/>
      </c>
      <c r="AP36" s="202" t="str">
        <f t="shared" si="37"/>
        <v/>
      </c>
      <c r="AQ36" s="202" t="str">
        <f t="shared" si="37"/>
        <v/>
      </c>
      <c r="AR36" s="202" t="str">
        <f t="shared" si="37"/>
        <v/>
      </c>
      <c r="AS36" s="202" t="str">
        <f t="shared" si="37"/>
        <v/>
      </c>
      <c r="AT36" s="202" t="str">
        <f t="shared" si="37"/>
        <v/>
      </c>
      <c r="AU36" s="202" t="str">
        <f t="shared" si="37"/>
        <v/>
      </c>
      <c r="AV36" s="202" t="str">
        <f t="shared" si="37"/>
        <v/>
      </c>
      <c r="AW36" s="202" t="str">
        <f t="shared" si="37"/>
        <v/>
      </c>
      <c r="AX36" s="202" t="str">
        <f t="shared" si="37"/>
        <v/>
      </c>
      <c r="AY36" s="202" t="str">
        <f t="shared" si="37"/>
        <v/>
      </c>
      <c r="AZ36" s="202" t="str">
        <f t="shared" si="37"/>
        <v/>
      </c>
      <c r="BA36" s="202" t="str">
        <f t="shared" si="37"/>
        <v/>
      </c>
      <c r="BB36" s="202" t="str">
        <f t="shared" si="37"/>
        <v/>
      </c>
      <c r="BC36" s="202" t="str">
        <f t="shared" si="37"/>
        <v/>
      </c>
      <c r="BD36" s="202" t="str">
        <f t="shared" si="37"/>
        <v/>
      </c>
      <c r="BE36" s="202" t="str">
        <f t="shared" si="37"/>
        <v/>
      </c>
      <c r="BF36" s="202" t="str">
        <f t="shared" si="37"/>
        <v/>
      </c>
      <c r="BG36" s="202" t="str">
        <f t="shared" si="37"/>
        <v/>
      </c>
      <c r="BH36" s="202" t="str">
        <f t="shared" si="37"/>
        <v/>
      </c>
      <c r="BI36" s="202" t="str">
        <f t="shared" si="37"/>
        <v/>
      </c>
      <c r="BJ36" s="202" t="str">
        <f t="shared" si="37"/>
        <v/>
      </c>
      <c r="BK36" s="202" t="str">
        <f t="shared" si="37"/>
        <v/>
      </c>
      <c r="BL36" s="202" t="str">
        <f t="shared" si="37"/>
        <v/>
      </c>
      <c r="BM36" s="206" t="str">
        <f t="shared" si="37"/>
        <v/>
      </c>
      <c r="BN36" s="201" t="str">
        <f t="shared" si="37"/>
        <v/>
      </c>
      <c r="BO36" s="202" t="str">
        <f t="shared" si="37"/>
        <v/>
      </c>
      <c r="BP36" s="202" t="str">
        <f t="shared" si="37"/>
        <v/>
      </c>
      <c r="BQ36" s="202" t="str">
        <f t="shared" ref="BQ36:CV36" si="38">IF(BQ33=3,BQ33,"")</f>
        <v/>
      </c>
      <c r="BR36" s="202" t="str">
        <f t="shared" si="38"/>
        <v/>
      </c>
      <c r="BS36" s="202" t="str">
        <f t="shared" si="38"/>
        <v/>
      </c>
      <c r="BT36" s="202" t="str">
        <f t="shared" si="38"/>
        <v/>
      </c>
      <c r="BU36" s="202" t="str">
        <f t="shared" si="38"/>
        <v/>
      </c>
      <c r="BV36" s="202" t="str">
        <f t="shared" si="38"/>
        <v/>
      </c>
      <c r="BW36" s="202" t="str">
        <f t="shared" si="38"/>
        <v/>
      </c>
      <c r="BX36" s="202" t="str">
        <f t="shared" si="38"/>
        <v/>
      </c>
      <c r="BY36" s="202" t="str">
        <f t="shared" si="38"/>
        <v/>
      </c>
      <c r="BZ36" s="202" t="str">
        <f t="shared" si="38"/>
        <v/>
      </c>
      <c r="CA36" s="202" t="str">
        <f t="shared" si="38"/>
        <v/>
      </c>
      <c r="CB36" s="202" t="str">
        <f t="shared" si="38"/>
        <v/>
      </c>
      <c r="CC36" s="202" t="str">
        <f t="shared" si="38"/>
        <v/>
      </c>
      <c r="CD36" s="202" t="str">
        <f t="shared" si="38"/>
        <v/>
      </c>
      <c r="CE36" s="202" t="str">
        <f t="shared" si="38"/>
        <v/>
      </c>
      <c r="CF36" s="202" t="str">
        <f t="shared" si="38"/>
        <v/>
      </c>
      <c r="CG36" s="202" t="str">
        <f t="shared" si="38"/>
        <v/>
      </c>
      <c r="CH36" s="202" t="str">
        <f t="shared" si="38"/>
        <v/>
      </c>
      <c r="CI36" s="202" t="str">
        <f t="shared" si="38"/>
        <v/>
      </c>
      <c r="CJ36" s="202" t="str">
        <f t="shared" si="38"/>
        <v/>
      </c>
      <c r="CK36" s="202" t="str">
        <f t="shared" si="38"/>
        <v/>
      </c>
      <c r="CL36" s="202" t="str">
        <f t="shared" si="38"/>
        <v/>
      </c>
      <c r="CM36" s="202" t="str">
        <f t="shared" si="38"/>
        <v/>
      </c>
      <c r="CN36" s="202" t="str">
        <f t="shared" si="38"/>
        <v/>
      </c>
      <c r="CO36" s="202" t="str">
        <f t="shared" si="38"/>
        <v/>
      </c>
      <c r="CP36" s="202" t="str">
        <f t="shared" si="38"/>
        <v/>
      </c>
      <c r="CQ36" s="202" t="str">
        <f t="shared" si="38"/>
        <v/>
      </c>
      <c r="CR36" s="203" t="str">
        <f t="shared" si="38"/>
        <v/>
      </c>
      <c r="CS36" s="201" t="str">
        <f t="shared" si="38"/>
        <v/>
      </c>
      <c r="CT36" s="202" t="str">
        <f t="shared" si="38"/>
        <v/>
      </c>
      <c r="CU36" s="202" t="str">
        <f t="shared" si="38"/>
        <v/>
      </c>
      <c r="CV36" s="202" t="str">
        <f t="shared" si="38"/>
        <v/>
      </c>
      <c r="CW36" s="202" t="str">
        <f t="shared" ref="CW36:DV36" si="39">IF(CW33=3,CW33,"")</f>
        <v/>
      </c>
      <c r="CX36" s="202" t="str">
        <f t="shared" si="39"/>
        <v/>
      </c>
      <c r="CY36" s="202" t="str">
        <f t="shared" si="39"/>
        <v/>
      </c>
      <c r="CZ36" s="202" t="str">
        <f t="shared" si="39"/>
        <v/>
      </c>
      <c r="DA36" s="202" t="str">
        <f t="shared" si="39"/>
        <v/>
      </c>
      <c r="DB36" s="202" t="str">
        <f t="shared" si="39"/>
        <v/>
      </c>
      <c r="DC36" s="202" t="str">
        <f t="shared" si="39"/>
        <v/>
      </c>
      <c r="DD36" s="202" t="str">
        <f t="shared" si="39"/>
        <v/>
      </c>
      <c r="DE36" s="202" t="str">
        <f t="shared" si="39"/>
        <v/>
      </c>
      <c r="DF36" s="202" t="str">
        <f t="shared" si="39"/>
        <v/>
      </c>
      <c r="DG36" s="202" t="str">
        <f t="shared" si="39"/>
        <v/>
      </c>
      <c r="DH36" s="202" t="str">
        <f t="shared" si="39"/>
        <v/>
      </c>
      <c r="DI36" s="202" t="str">
        <f t="shared" si="39"/>
        <v/>
      </c>
      <c r="DJ36" s="202" t="str">
        <f t="shared" si="39"/>
        <v/>
      </c>
      <c r="DK36" s="202" t="str">
        <f t="shared" si="39"/>
        <v/>
      </c>
      <c r="DL36" s="202" t="str">
        <f t="shared" si="39"/>
        <v/>
      </c>
      <c r="DM36" s="202" t="str">
        <f t="shared" si="39"/>
        <v/>
      </c>
      <c r="DN36" s="202" t="str">
        <f t="shared" si="39"/>
        <v/>
      </c>
      <c r="DO36" s="202" t="str">
        <f t="shared" si="39"/>
        <v/>
      </c>
      <c r="DP36" s="202" t="str">
        <f t="shared" si="39"/>
        <v/>
      </c>
      <c r="DQ36" s="202" t="str">
        <f t="shared" si="39"/>
        <v/>
      </c>
      <c r="DR36" s="202" t="str">
        <f t="shared" si="39"/>
        <v/>
      </c>
      <c r="DS36" s="202" t="str">
        <f t="shared" si="39"/>
        <v/>
      </c>
      <c r="DT36" s="202" t="str">
        <f t="shared" si="39"/>
        <v/>
      </c>
      <c r="DU36" s="202" t="str">
        <f t="shared" si="39"/>
        <v/>
      </c>
      <c r="DV36" s="206" t="str">
        <f t="shared" si="39"/>
        <v/>
      </c>
    </row>
    <row r="37" spans="2:187" ht="18" customHeight="1">
      <c r="B37" s="182"/>
      <c r="C37" s="194" t="s">
        <v>208</v>
      </c>
      <c r="D37" s="371">
        <f>'様式第15号-3-1（別紙1）'!$J$103</f>
        <v>10400</v>
      </c>
      <c r="E37" s="201" t="str">
        <f t="shared" ref="E37:AJ37" si="40">IF(E33=4,E33,"")</f>
        <v/>
      </c>
      <c r="F37" s="202" t="str">
        <f t="shared" si="40"/>
        <v/>
      </c>
      <c r="G37" s="202" t="str">
        <f t="shared" si="40"/>
        <v/>
      </c>
      <c r="H37" s="202" t="str">
        <f t="shared" si="40"/>
        <v/>
      </c>
      <c r="I37" s="202" t="str">
        <f t="shared" si="40"/>
        <v/>
      </c>
      <c r="J37" s="202" t="str">
        <f t="shared" si="40"/>
        <v/>
      </c>
      <c r="K37" s="202" t="str">
        <f t="shared" si="40"/>
        <v/>
      </c>
      <c r="L37" s="202" t="str">
        <f t="shared" si="40"/>
        <v/>
      </c>
      <c r="M37" s="202" t="str">
        <f t="shared" si="40"/>
        <v/>
      </c>
      <c r="N37" s="202" t="str">
        <f t="shared" si="40"/>
        <v/>
      </c>
      <c r="O37" s="202" t="str">
        <f t="shared" si="40"/>
        <v/>
      </c>
      <c r="P37" s="202" t="str">
        <f t="shared" si="40"/>
        <v/>
      </c>
      <c r="Q37" s="202" t="str">
        <f t="shared" si="40"/>
        <v/>
      </c>
      <c r="R37" s="202" t="str">
        <f t="shared" si="40"/>
        <v/>
      </c>
      <c r="S37" s="202" t="str">
        <f t="shared" si="40"/>
        <v/>
      </c>
      <c r="T37" s="202" t="str">
        <f t="shared" si="40"/>
        <v/>
      </c>
      <c r="U37" s="202" t="str">
        <f t="shared" si="40"/>
        <v/>
      </c>
      <c r="V37" s="202" t="str">
        <f t="shared" si="40"/>
        <v/>
      </c>
      <c r="W37" s="202" t="str">
        <f t="shared" si="40"/>
        <v/>
      </c>
      <c r="X37" s="202" t="str">
        <f t="shared" si="40"/>
        <v/>
      </c>
      <c r="Y37" s="202" t="str">
        <f t="shared" si="40"/>
        <v/>
      </c>
      <c r="Z37" s="202" t="str">
        <f t="shared" si="40"/>
        <v/>
      </c>
      <c r="AA37" s="202" t="str">
        <f t="shared" si="40"/>
        <v/>
      </c>
      <c r="AB37" s="202" t="str">
        <f t="shared" si="40"/>
        <v/>
      </c>
      <c r="AC37" s="202" t="str">
        <f t="shared" si="40"/>
        <v/>
      </c>
      <c r="AD37" s="202" t="str">
        <f t="shared" si="40"/>
        <v/>
      </c>
      <c r="AE37" s="202" t="str">
        <f t="shared" si="40"/>
        <v/>
      </c>
      <c r="AF37" s="202" t="str">
        <f t="shared" si="40"/>
        <v/>
      </c>
      <c r="AG37" s="202" t="str">
        <f t="shared" si="40"/>
        <v/>
      </c>
      <c r="AH37" s="202" t="str">
        <f t="shared" si="40"/>
        <v/>
      </c>
      <c r="AI37" s="203" t="str">
        <f t="shared" si="40"/>
        <v/>
      </c>
      <c r="AJ37" s="201" t="str">
        <f t="shared" si="40"/>
        <v/>
      </c>
      <c r="AK37" s="202" t="str">
        <f t="shared" ref="AK37:BP37" si="41">IF(AK33=4,AK33,"")</f>
        <v/>
      </c>
      <c r="AL37" s="202" t="str">
        <f t="shared" si="41"/>
        <v/>
      </c>
      <c r="AM37" s="202" t="str">
        <f t="shared" si="41"/>
        <v/>
      </c>
      <c r="AN37" s="202" t="str">
        <f t="shared" si="41"/>
        <v/>
      </c>
      <c r="AO37" s="202" t="str">
        <f t="shared" si="41"/>
        <v/>
      </c>
      <c r="AP37" s="202" t="str">
        <f t="shared" si="41"/>
        <v/>
      </c>
      <c r="AQ37" s="202" t="str">
        <f t="shared" si="41"/>
        <v/>
      </c>
      <c r="AR37" s="202" t="str">
        <f t="shared" si="41"/>
        <v/>
      </c>
      <c r="AS37" s="202" t="str">
        <f t="shared" si="41"/>
        <v/>
      </c>
      <c r="AT37" s="202" t="str">
        <f t="shared" si="41"/>
        <v/>
      </c>
      <c r="AU37" s="202" t="str">
        <f t="shared" si="41"/>
        <v/>
      </c>
      <c r="AV37" s="202" t="str">
        <f t="shared" si="41"/>
        <v/>
      </c>
      <c r="AW37" s="202" t="str">
        <f t="shared" si="41"/>
        <v/>
      </c>
      <c r="AX37" s="202" t="str">
        <f t="shared" si="41"/>
        <v/>
      </c>
      <c r="AY37" s="202" t="str">
        <f t="shared" si="41"/>
        <v/>
      </c>
      <c r="AZ37" s="202" t="str">
        <f t="shared" si="41"/>
        <v/>
      </c>
      <c r="BA37" s="202" t="str">
        <f t="shared" si="41"/>
        <v/>
      </c>
      <c r="BB37" s="202" t="str">
        <f t="shared" si="41"/>
        <v/>
      </c>
      <c r="BC37" s="202" t="str">
        <f t="shared" si="41"/>
        <v/>
      </c>
      <c r="BD37" s="202" t="str">
        <f t="shared" si="41"/>
        <v/>
      </c>
      <c r="BE37" s="202" t="str">
        <f t="shared" si="41"/>
        <v/>
      </c>
      <c r="BF37" s="202" t="str">
        <f t="shared" si="41"/>
        <v/>
      </c>
      <c r="BG37" s="202" t="str">
        <f t="shared" si="41"/>
        <v/>
      </c>
      <c r="BH37" s="202" t="str">
        <f t="shared" si="41"/>
        <v/>
      </c>
      <c r="BI37" s="202" t="str">
        <f t="shared" si="41"/>
        <v/>
      </c>
      <c r="BJ37" s="202" t="str">
        <f t="shared" si="41"/>
        <v/>
      </c>
      <c r="BK37" s="202" t="str">
        <f t="shared" si="41"/>
        <v/>
      </c>
      <c r="BL37" s="202" t="str">
        <f t="shared" si="41"/>
        <v/>
      </c>
      <c r="BM37" s="206" t="str">
        <f t="shared" si="41"/>
        <v/>
      </c>
      <c r="BN37" s="201" t="str">
        <f t="shared" si="41"/>
        <v/>
      </c>
      <c r="BO37" s="202" t="str">
        <f t="shared" si="41"/>
        <v/>
      </c>
      <c r="BP37" s="202" t="str">
        <f t="shared" si="41"/>
        <v/>
      </c>
      <c r="BQ37" s="202" t="str">
        <f t="shared" ref="BQ37:CV37" si="42">IF(BQ33=4,BQ33,"")</f>
        <v/>
      </c>
      <c r="BR37" s="202" t="str">
        <f t="shared" si="42"/>
        <v/>
      </c>
      <c r="BS37" s="202" t="str">
        <f t="shared" si="42"/>
        <v/>
      </c>
      <c r="BT37" s="202" t="str">
        <f t="shared" si="42"/>
        <v/>
      </c>
      <c r="BU37" s="202" t="str">
        <f t="shared" si="42"/>
        <v/>
      </c>
      <c r="BV37" s="202" t="str">
        <f t="shared" si="42"/>
        <v/>
      </c>
      <c r="BW37" s="202" t="str">
        <f t="shared" si="42"/>
        <v/>
      </c>
      <c r="BX37" s="202" t="str">
        <f t="shared" si="42"/>
        <v/>
      </c>
      <c r="BY37" s="202" t="str">
        <f t="shared" si="42"/>
        <v/>
      </c>
      <c r="BZ37" s="202" t="str">
        <f t="shared" si="42"/>
        <v/>
      </c>
      <c r="CA37" s="202" t="str">
        <f t="shared" si="42"/>
        <v/>
      </c>
      <c r="CB37" s="202" t="str">
        <f t="shared" si="42"/>
        <v/>
      </c>
      <c r="CC37" s="202" t="str">
        <f t="shared" si="42"/>
        <v/>
      </c>
      <c r="CD37" s="202" t="str">
        <f t="shared" si="42"/>
        <v/>
      </c>
      <c r="CE37" s="202" t="str">
        <f t="shared" si="42"/>
        <v/>
      </c>
      <c r="CF37" s="202" t="str">
        <f t="shared" si="42"/>
        <v/>
      </c>
      <c r="CG37" s="202" t="str">
        <f t="shared" si="42"/>
        <v/>
      </c>
      <c r="CH37" s="202" t="str">
        <f t="shared" si="42"/>
        <v/>
      </c>
      <c r="CI37" s="202" t="str">
        <f t="shared" si="42"/>
        <v/>
      </c>
      <c r="CJ37" s="202" t="str">
        <f t="shared" si="42"/>
        <v/>
      </c>
      <c r="CK37" s="202" t="str">
        <f t="shared" si="42"/>
        <v/>
      </c>
      <c r="CL37" s="202" t="str">
        <f t="shared" si="42"/>
        <v/>
      </c>
      <c r="CM37" s="202" t="str">
        <f t="shared" si="42"/>
        <v/>
      </c>
      <c r="CN37" s="202" t="str">
        <f t="shared" si="42"/>
        <v/>
      </c>
      <c r="CO37" s="202" t="str">
        <f t="shared" si="42"/>
        <v/>
      </c>
      <c r="CP37" s="202" t="str">
        <f t="shared" si="42"/>
        <v/>
      </c>
      <c r="CQ37" s="202" t="str">
        <f t="shared" si="42"/>
        <v/>
      </c>
      <c r="CR37" s="203" t="str">
        <f t="shared" si="42"/>
        <v/>
      </c>
      <c r="CS37" s="201" t="str">
        <f t="shared" si="42"/>
        <v/>
      </c>
      <c r="CT37" s="202" t="str">
        <f t="shared" si="42"/>
        <v/>
      </c>
      <c r="CU37" s="202" t="str">
        <f t="shared" si="42"/>
        <v/>
      </c>
      <c r="CV37" s="202">
        <f t="shared" si="42"/>
        <v>4</v>
      </c>
      <c r="CW37" s="202">
        <f t="shared" ref="CW37:DV37" si="43">IF(CW33=4,CW33,"")</f>
        <v>4</v>
      </c>
      <c r="CX37" s="202">
        <f t="shared" si="43"/>
        <v>4</v>
      </c>
      <c r="CY37" s="202">
        <f t="shared" si="43"/>
        <v>4</v>
      </c>
      <c r="CZ37" s="202">
        <f t="shared" si="43"/>
        <v>4</v>
      </c>
      <c r="DA37" s="202">
        <f t="shared" si="43"/>
        <v>4</v>
      </c>
      <c r="DB37" s="202">
        <f t="shared" si="43"/>
        <v>4</v>
      </c>
      <c r="DC37" s="202">
        <f t="shared" si="43"/>
        <v>4</v>
      </c>
      <c r="DD37" s="202">
        <f t="shared" si="43"/>
        <v>4</v>
      </c>
      <c r="DE37" s="202">
        <f t="shared" si="43"/>
        <v>4</v>
      </c>
      <c r="DF37" s="202">
        <f t="shared" si="43"/>
        <v>4</v>
      </c>
      <c r="DG37" s="202">
        <f t="shared" si="43"/>
        <v>4</v>
      </c>
      <c r="DH37" s="202">
        <f t="shared" si="43"/>
        <v>4</v>
      </c>
      <c r="DI37" s="202">
        <f t="shared" si="43"/>
        <v>4</v>
      </c>
      <c r="DJ37" s="202">
        <f t="shared" si="43"/>
        <v>4</v>
      </c>
      <c r="DK37" s="202">
        <f t="shared" si="43"/>
        <v>4</v>
      </c>
      <c r="DL37" s="202">
        <f t="shared" si="43"/>
        <v>4</v>
      </c>
      <c r="DM37" s="202">
        <f t="shared" si="43"/>
        <v>4</v>
      </c>
      <c r="DN37" s="202">
        <f t="shared" si="43"/>
        <v>4</v>
      </c>
      <c r="DO37" s="202">
        <f t="shared" si="43"/>
        <v>4</v>
      </c>
      <c r="DP37" s="202">
        <f t="shared" si="43"/>
        <v>4</v>
      </c>
      <c r="DQ37" s="202">
        <f t="shared" si="43"/>
        <v>4</v>
      </c>
      <c r="DR37" s="202">
        <f t="shared" si="43"/>
        <v>4</v>
      </c>
      <c r="DS37" s="202">
        <f t="shared" si="43"/>
        <v>4</v>
      </c>
      <c r="DT37" s="202">
        <f t="shared" si="43"/>
        <v>4</v>
      </c>
      <c r="DU37" s="202">
        <f t="shared" si="43"/>
        <v>4</v>
      </c>
      <c r="DV37" s="206">
        <f t="shared" si="43"/>
        <v>4</v>
      </c>
    </row>
    <row r="38" spans="2:187" ht="18" customHeight="1">
      <c r="B38" s="182"/>
      <c r="C38" s="194" t="s">
        <v>209</v>
      </c>
      <c r="D38" s="371">
        <f>'様式第15号-3-1（別紙1）'!$I$103</f>
        <v>9366.6666666666661</v>
      </c>
      <c r="E38" s="201" t="str">
        <f t="shared" ref="E38:AJ38" si="44">IF(E33=5,E33,"")</f>
        <v/>
      </c>
      <c r="F38" s="202" t="str">
        <f t="shared" si="44"/>
        <v/>
      </c>
      <c r="G38" s="202" t="str">
        <f t="shared" si="44"/>
        <v/>
      </c>
      <c r="H38" s="202" t="str">
        <f t="shared" si="44"/>
        <v/>
      </c>
      <c r="I38" s="202" t="str">
        <f t="shared" si="44"/>
        <v/>
      </c>
      <c r="J38" s="202" t="str">
        <f t="shared" si="44"/>
        <v/>
      </c>
      <c r="K38" s="202" t="str">
        <f t="shared" si="44"/>
        <v/>
      </c>
      <c r="L38" s="202" t="str">
        <f t="shared" si="44"/>
        <v/>
      </c>
      <c r="M38" s="202" t="str">
        <f t="shared" si="44"/>
        <v/>
      </c>
      <c r="N38" s="202" t="str">
        <f t="shared" si="44"/>
        <v/>
      </c>
      <c r="O38" s="202" t="str">
        <f t="shared" si="44"/>
        <v/>
      </c>
      <c r="P38" s="202" t="str">
        <f t="shared" si="44"/>
        <v/>
      </c>
      <c r="Q38" s="202" t="str">
        <f t="shared" si="44"/>
        <v/>
      </c>
      <c r="R38" s="202" t="str">
        <f t="shared" si="44"/>
        <v/>
      </c>
      <c r="S38" s="202" t="str">
        <f t="shared" si="44"/>
        <v/>
      </c>
      <c r="T38" s="202" t="str">
        <f t="shared" si="44"/>
        <v/>
      </c>
      <c r="U38" s="202" t="str">
        <f t="shared" si="44"/>
        <v/>
      </c>
      <c r="V38" s="202" t="str">
        <f t="shared" si="44"/>
        <v/>
      </c>
      <c r="W38" s="202" t="str">
        <f t="shared" si="44"/>
        <v/>
      </c>
      <c r="X38" s="202" t="str">
        <f t="shared" si="44"/>
        <v/>
      </c>
      <c r="Y38" s="202" t="str">
        <f t="shared" si="44"/>
        <v/>
      </c>
      <c r="Z38" s="202" t="str">
        <f t="shared" si="44"/>
        <v/>
      </c>
      <c r="AA38" s="202" t="str">
        <f t="shared" si="44"/>
        <v/>
      </c>
      <c r="AB38" s="202" t="str">
        <f t="shared" si="44"/>
        <v/>
      </c>
      <c r="AC38" s="202" t="str">
        <f t="shared" si="44"/>
        <v/>
      </c>
      <c r="AD38" s="202" t="str">
        <f t="shared" si="44"/>
        <v/>
      </c>
      <c r="AE38" s="202" t="str">
        <f t="shared" si="44"/>
        <v/>
      </c>
      <c r="AF38" s="202" t="str">
        <f t="shared" si="44"/>
        <v/>
      </c>
      <c r="AG38" s="202" t="str">
        <f t="shared" si="44"/>
        <v/>
      </c>
      <c r="AH38" s="202" t="str">
        <f t="shared" si="44"/>
        <v/>
      </c>
      <c r="AI38" s="203" t="str">
        <f t="shared" si="44"/>
        <v/>
      </c>
      <c r="AJ38" s="201" t="str">
        <f t="shared" si="44"/>
        <v/>
      </c>
      <c r="AK38" s="202" t="str">
        <f t="shared" ref="AK38:BP38" si="45">IF(AK33=5,AK33,"")</f>
        <v/>
      </c>
      <c r="AL38" s="202" t="str">
        <f t="shared" si="45"/>
        <v/>
      </c>
      <c r="AM38" s="202" t="str">
        <f t="shared" si="45"/>
        <v/>
      </c>
      <c r="AN38" s="202" t="str">
        <f t="shared" si="45"/>
        <v/>
      </c>
      <c r="AO38" s="202" t="str">
        <f t="shared" si="45"/>
        <v/>
      </c>
      <c r="AP38" s="202" t="str">
        <f t="shared" si="45"/>
        <v/>
      </c>
      <c r="AQ38" s="202" t="str">
        <f t="shared" si="45"/>
        <v/>
      </c>
      <c r="AR38" s="202" t="str">
        <f t="shared" si="45"/>
        <v/>
      </c>
      <c r="AS38" s="202" t="str">
        <f t="shared" si="45"/>
        <v/>
      </c>
      <c r="AT38" s="202" t="str">
        <f t="shared" si="45"/>
        <v/>
      </c>
      <c r="AU38" s="202" t="str">
        <f t="shared" si="45"/>
        <v/>
      </c>
      <c r="AV38" s="202" t="str">
        <f t="shared" si="45"/>
        <v/>
      </c>
      <c r="AW38" s="202" t="str">
        <f t="shared" si="45"/>
        <v/>
      </c>
      <c r="AX38" s="202" t="str">
        <f t="shared" si="45"/>
        <v/>
      </c>
      <c r="AY38" s="202" t="str">
        <f t="shared" si="45"/>
        <v/>
      </c>
      <c r="AZ38" s="202" t="str">
        <f t="shared" si="45"/>
        <v/>
      </c>
      <c r="BA38" s="202" t="str">
        <f t="shared" si="45"/>
        <v/>
      </c>
      <c r="BB38" s="202" t="str">
        <f t="shared" si="45"/>
        <v/>
      </c>
      <c r="BC38" s="202" t="str">
        <f t="shared" si="45"/>
        <v/>
      </c>
      <c r="BD38" s="202" t="str">
        <f t="shared" si="45"/>
        <v/>
      </c>
      <c r="BE38" s="202" t="str">
        <f t="shared" si="45"/>
        <v/>
      </c>
      <c r="BF38" s="202" t="str">
        <f t="shared" si="45"/>
        <v/>
      </c>
      <c r="BG38" s="202" t="str">
        <f t="shared" si="45"/>
        <v/>
      </c>
      <c r="BH38" s="202" t="str">
        <f t="shared" si="45"/>
        <v/>
      </c>
      <c r="BI38" s="202" t="str">
        <f t="shared" si="45"/>
        <v/>
      </c>
      <c r="BJ38" s="202" t="str">
        <f t="shared" si="45"/>
        <v/>
      </c>
      <c r="BK38" s="202" t="str">
        <f t="shared" si="45"/>
        <v/>
      </c>
      <c r="BL38" s="202" t="str">
        <f t="shared" si="45"/>
        <v/>
      </c>
      <c r="BM38" s="206" t="str">
        <f t="shared" si="45"/>
        <v/>
      </c>
      <c r="BN38" s="201">
        <f t="shared" si="45"/>
        <v>5</v>
      </c>
      <c r="BO38" s="202">
        <f t="shared" si="45"/>
        <v>5</v>
      </c>
      <c r="BP38" s="202">
        <f t="shared" si="45"/>
        <v>5</v>
      </c>
      <c r="BQ38" s="202">
        <f t="shared" ref="BQ38:CV38" si="46">IF(BQ33=5,BQ33,"")</f>
        <v>5</v>
      </c>
      <c r="BR38" s="202">
        <f t="shared" si="46"/>
        <v>5</v>
      </c>
      <c r="BS38" s="202">
        <f t="shared" si="46"/>
        <v>5</v>
      </c>
      <c r="BT38" s="202">
        <f t="shared" si="46"/>
        <v>5</v>
      </c>
      <c r="BU38" s="202">
        <f t="shared" si="46"/>
        <v>5</v>
      </c>
      <c r="BV38" s="202">
        <f t="shared" si="46"/>
        <v>5</v>
      </c>
      <c r="BW38" s="202">
        <f t="shared" si="46"/>
        <v>5</v>
      </c>
      <c r="BX38" s="202">
        <f t="shared" si="46"/>
        <v>5</v>
      </c>
      <c r="BY38" s="202">
        <f t="shared" si="46"/>
        <v>5</v>
      </c>
      <c r="BZ38" s="202">
        <f t="shared" si="46"/>
        <v>5</v>
      </c>
      <c r="CA38" s="202">
        <f t="shared" si="46"/>
        <v>5</v>
      </c>
      <c r="CB38" s="202">
        <f t="shared" si="46"/>
        <v>5</v>
      </c>
      <c r="CC38" s="202">
        <f t="shared" si="46"/>
        <v>5</v>
      </c>
      <c r="CD38" s="202">
        <f t="shared" si="46"/>
        <v>5</v>
      </c>
      <c r="CE38" s="202">
        <f t="shared" si="46"/>
        <v>5</v>
      </c>
      <c r="CF38" s="202">
        <f t="shared" si="46"/>
        <v>5</v>
      </c>
      <c r="CG38" s="202">
        <f t="shared" si="46"/>
        <v>5</v>
      </c>
      <c r="CH38" s="202">
        <f t="shared" si="46"/>
        <v>5</v>
      </c>
      <c r="CI38" s="202">
        <f t="shared" si="46"/>
        <v>5</v>
      </c>
      <c r="CJ38" s="202">
        <f t="shared" si="46"/>
        <v>5</v>
      </c>
      <c r="CK38" s="202">
        <f t="shared" si="46"/>
        <v>5</v>
      </c>
      <c r="CL38" s="202">
        <f t="shared" si="46"/>
        <v>5</v>
      </c>
      <c r="CM38" s="202">
        <f t="shared" si="46"/>
        <v>5</v>
      </c>
      <c r="CN38" s="202">
        <f t="shared" si="46"/>
        <v>5</v>
      </c>
      <c r="CO38" s="202">
        <f t="shared" si="46"/>
        <v>5</v>
      </c>
      <c r="CP38" s="202">
        <f t="shared" si="46"/>
        <v>5</v>
      </c>
      <c r="CQ38" s="202">
        <f t="shared" si="46"/>
        <v>5</v>
      </c>
      <c r="CR38" s="203">
        <f t="shared" si="46"/>
        <v>5</v>
      </c>
      <c r="CS38" s="201">
        <f t="shared" si="46"/>
        <v>5</v>
      </c>
      <c r="CT38" s="202">
        <f t="shared" si="46"/>
        <v>5</v>
      </c>
      <c r="CU38" s="202">
        <f t="shared" si="46"/>
        <v>5</v>
      </c>
      <c r="CV38" s="202" t="str">
        <f t="shared" si="46"/>
        <v/>
      </c>
      <c r="CW38" s="202" t="str">
        <f t="shared" ref="CW38:DV38" si="47">IF(CW33=5,CW33,"")</f>
        <v/>
      </c>
      <c r="CX38" s="202" t="str">
        <f t="shared" si="47"/>
        <v/>
      </c>
      <c r="CY38" s="202" t="str">
        <f t="shared" si="47"/>
        <v/>
      </c>
      <c r="CZ38" s="202" t="str">
        <f t="shared" si="47"/>
        <v/>
      </c>
      <c r="DA38" s="202" t="str">
        <f t="shared" si="47"/>
        <v/>
      </c>
      <c r="DB38" s="202" t="str">
        <f t="shared" si="47"/>
        <v/>
      </c>
      <c r="DC38" s="202" t="str">
        <f t="shared" si="47"/>
        <v/>
      </c>
      <c r="DD38" s="202" t="str">
        <f t="shared" si="47"/>
        <v/>
      </c>
      <c r="DE38" s="202" t="str">
        <f t="shared" si="47"/>
        <v/>
      </c>
      <c r="DF38" s="202" t="str">
        <f t="shared" si="47"/>
        <v/>
      </c>
      <c r="DG38" s="202" t="str">
        <f t="shared" si="47"/>
        <v/>
      </c>
      <c r="DH38" s="202" t="str">
        <f t="shared" si="47"/>
        <v/>
      </c>
      <c r="DI38" s="202" t="str">
        <f t="shared" si="47"/>
        <v/>
      </c>
      <c r="DJ38" s="202" t="str">
        <f t="shared" si="47"/>
        <v/>
      </c>
      <c r="DK38" s="202" t="str">
        <f t="shared" si="47"/>
        <v/>
      </c>
      <c r="DL38" s="202" t="str">
        <f t="shared" si="47"/>
        <v/>
      </c>
      <c r="DM38" s="202" t="str">
        <f t="shared" si="47"/>
        <v/>
      </c>
      <c r="DN38" s="202" t="str">
        <f t="shared" si="47"/>
        <v/>
      </c>
      <c r="DO38" s="202" t="str">
        <f t="shared" si="47"/>
        <v/>
      </c>
      <c r="DP38" s="202" t="str">
        <f t="shared" si="47"/>
        <v/>
      </c>
      <c r="DQ38" s="202" t="str">
        <f t="shared" si="47"/>
        <v/>
      </c>
      <c r="DR38" s="202" t="str">
        <f t="shared" si="47"/>
        <v/>
      </c>
      <c r="DS38" s="202" t="str">
        <f t="shared" si="47"/>
        <v/>
      </c>
      <c r="DT38" s="202" t="str">
        <f t="shared" si="47"/>
        <v/>
      </c>
      <c r="DU38" s="202" t="str">
        <f t="shared" si="47"/>
        <v/>
      </c>
      <c r="DV38" s="206" t="str">
        <f t="shared" si="47"/>
        <v/>
      </c>
    </row>
    <row r="39" spans="2:187" ht="18" customHeight="1">
      <c r="B39" s="182"/>
      <c r="C39" s="194" t="s">
        <v>210</v>
      </c>
      <c r="D39" s="371">
        <f>'様式第15号-3-1（別紙1）'!$H$103</f>
        <v>8333.3333333333321</v>
      </c>
      <c r="E39" s="201">
        <f t="shared" ref="E39:AJ39" si="48">IF(E33=6,E33,"")</f>
        <v>6</v>
      </c>
      <c r="F39" s="202">
        <f t="shared" si="48"/>
        <v>6</v>
      </c>
      <c r="G39" s="202">
        <f t="shared" si="48"/>
        <v>6</v>
      </c>
      <c r="H39" s="202">
        <f t="shared" si="48"/>
        <v>6</v>
      </c>
      <c r="I39" s="202">
        <f t="shared" si="48"/>
        <v>6</v>
      </c>
      <c r="J39" s="202">
        <f t="shared" si="48"/>
        <v>6</v>
      </c>
      <c r="K39" s="202">
        <f t="shared" si="48"/>
        <v>6</v>
      </c>
      <c r="L39" s="202">
        <f t="shared" si="48"/>
        <v>6</v>
      </c>
      <c r="M39" s="202" t="str">
        <f t="shared" si="48"/>
        <v/>
      </c>
      <c r="N39" s="202" t="str">
        <f t="shared" si="48"/>
        <v/>
      </c>
      <c r="O39" s="202" t="str">
        <f t="shared" si="48"/>
        <v/>
      </c>
      <c r="P39" s="202" t="str">
        <f t="shared" si="48"/>
        <v/>
      </c>
      <c r="Q39" s="202" t="str">
        <f t="shared" si="48"/>
        <v/>
      </c>
      <c r="R39" s="202" t="str">
        <f t="shared" si="48"/>
        <v/>
      </c>
      <c r="S39" s="202" t="str">
        <f t="shared" si="48"/>
        <v/>
      </c>
      <c r="T39" s="202" t="str">
        <f t="shared" si="48"/>
        <v/>
      </c>
      <c r="U39" s="202" t="str">
        <f t="shared" si="48"/>
        <v/>
      </c>
      <c r="V39" s="202" t="str">
        <f t="shared" si="48"/>
        <v/>
      </c>
      <c r="W39" s="202" t="str">
        <f t="shared" si="48"/>
        <v/>
      </c>
      <c r="X39" s="202" t="str">
        <f t="shared" si="48"/>
        <v/>
      </c>
      <c r="Y39" s="202" t="str">
        <f t="shared" si="48"/>
        <v/>
      </c>
      <c r="Z39" s="202" t="str">
        <f t="shared" si="48"/>
        <v/>
      </c>
      <c r="AA39" s="202" t="str">
        <f t="shared" si="48"/>
        <v/>
      </c>
      <c r="AB39" s="202" t="str">
        <f t="shared" si="48"/>
        <v/>
      </c>
      <c r="AC39" s="202" t="str">
        <f t="shared" si="48"/>
        <v/>
      </c>
      <c r="AD39" s="202" t="str">
        <f t="shared" si="48"/>
        <v/>
      </c>
      <c r="AE39" s="202" t="str">
        <f t="shared" si="48"/>
        <v/>
      </c>
      <c r="AF39" s="202" t="str">
        <f t="shared" si="48"/>
        <v/>
      </c>
      <c r="AG39" s="202" t="str">
        <f t="shared" si="48"/>
        <v/>
      </c>
      <c r="AH39" s="202" t="str">
        <f t="shared" si="48"/>
        <v/>
      </c>
      <c r="AI39" s="203" t="str">
        <f t="shared" si="48"/>
        <v/>
      </c>
      <c r="AJ39" s="201" t="str">
        <f t="shared" si="48"/>
        <v/>
      </c>
      <c r="AK39" s="202" t="str">
        <f t="shared" ref="AK39:BP39" si="49">IF(AK33=6,AK33,"")</f>
        <v/>
      </c>
      <c r="AL39" s="202" t="str">
        <f t="shared" si="49"/>
        <v/>
      </c>
      <c r="AM39" s="202" t="str">
        <f t="shared" si="49"/>
        <v/>
      </c>
      <c r="AN39" s="202" t="str">
        <f t="shared" si="49"/>
        <v/>
      </c>
      <c r="AO39" s="202" t="str">
        <f t="shared" si="49"/>
        <v/>
      </c>
      <c r="AP39" s="202" t="str">
        <f t="shared" si="49"/>
        <v/>
      </c>
      <c r="AQ39" s="202" t="str">
        <f t="shared" si="49"/>
        <v/>
      </c>
      <c r="AR39" s="202">
        <f t="shared" si="49"/>
        <v>6</v>
      </c>
      <c r="AS39" s="202">
        <f t="shared" si="49"/>
        <v>6</v>
      </c>
      <c r="AT39" s="202">
        <f t="shared" si="49"/>
        <v>6</v>
      </c>
      <c r="AU39" s="202">
        <f t="shared" si="49"/>
        <v>6</v>
      </c>
      <c r="AV39" s="202">
        <f t="shared" si="49"/>
        <v>6</v>
      </c>
      <c r="AW39" s="202">
        <f t="shared" si="49"/>
        <v>6</v>
      </c>
      <c r="AX39" s="202">
        <f t="shared" si="49"/>
        <v>6</v>
      </c>
      <c r="AY39" s="202">
        <f t="shared" si="49"/>
        <v>6</v>
      </c>
      <c r="AZ39" s="202">
        <f t="shared" si="49"/>
        <v>6</v>
      </c>
      <c r="BA39" s="202">
        <f t="shared" si="49"/>
        <v>6</v>
      </c>
      <c r="BB39" s="202">
        <f t="shared" si="49"/>
        <v>6</v>
      </c>
      <c r="BC39" s="202">
        <f t="shared" si="49"/>
        <v>6</v>
      </c>
      <c r="BD39" s="202">
        <f t="shared" si="49"/>
        <v>6</v>
      </c>
      <c r="BE39" s="202">
        <f t="shared" si="49"/>
        <v>6</v>
      </c>
      <c r="BF39" s="202">
        <f t="shared" si="49"/>
        <v>6</v>
      </c>
      <c r="BG39" s="202">
        <f t="shared" si="49"/>
        <v>6</v>
      </c>
      <c r="BH39" s="202">
        <f t="shared" si="49"/>
        <v>6</v>
      </c>
      <c r="BI39" s="202">
        <f t="shared" si="49"/>
        <v>6</v>
      </c>
      <c r="BJ39" s="202">
        <f t="shared" si="49"/>
        <v>6</v>
      </c>
      <c r="BK39" s="202">
        <f t="shared" si="49"/>
        <v>6</v>
      </c>
      <c r="BL39" s="202">
        <f t="shared" si="49"/>
        <v>6</v>
      </c>
      <c r="BM39" s="202">
        <f t="shared" si="49"/>
        <v>6</v>
      </c>
      <c r="BN39" s="201" t="str">
        <f t="shared" si="49"/>
        <v/>
      </c>
      <c r="BO39" s="202" t="str">
        <f t="shared" si="49"/>
        <v/>
      </c>
      <c r="BP39" s="202" t="str">
        <f t="shared" si="49"/>
        <v/>
      </c>
      <c r="BQ39" s="202" t="str">
        <f t="shared" ref="BQ39:CV39" si="50">IF(BQ33=6,BQ33,"")</f>
        <v/>
      </c>
      <c r="BR39" s="202" t="str">
        <f t="shared" si="50"/>
        <v/>
      </c>
      <c r="BS39" s="202" t="str">
        <f t="shared" si="50"/>
        <v/>
      </c>
      <c r="BT39" s="202" t="str">
        <f t="shared" si="50"/>
        <v/>
      </c>
      <c r="BU39" s="202" t="str">
        <f t="shared" si="50"/>
        <v/>
      </c>
      <c r="BV39" s="202" t="str">
        <f t="shared" si="50"/>
        <v/>
      </c>
      <c r="BW39" s="202" t="str">
        <f t="shared" si="50"/>
        <v/>
      </c>
      <c r="BX39" s="202" t="str">
        <f t="shared" si="50"/>
        <v/>
      </c>
      <c r="BY39" s="202" t="str">
        <f t="shared" si="50"/>
        <v/>
      </c>
      <c r="BZ39" s="202" t="str">
        <f t="shared" si="50"/>
        <v/>
      </c>
      <c r="CA39" s="202" t="str">
        <f t="shared" si="50"/>
        <v/>
      </c>
      <c r="CB39" s="202" t="str">
        <f t="shared" si="50"/>
        <v/>
      </c>
      <c r="CC39" s="202" t="str">
        <f t="shared" si="50"/>
        <v/>
      </c>
      <c r="CD39" s="202" t="str">
        <f t="shared" si="50"/>
        <v/>
      </c>
      <c r="CE39" s="202" t="str">
        <f t="shared" si="50"/>
        <v/>
      </c>
      <c r="CF39" s="202" t="str">
        <f t="shared" si="50"/>
        <v/>
      </c>
      <c r="CG39" s="202" t="str">
        <f t="shared" si="50"/>
        <v/>
      </c>
      <c r="CH39" s="202" t="str">
        <f t="shared" si="50"/>
        <v/>
      </c>
      <c r="CI39" s="202" t="str">
        <f t="shared" si="50"/>
        <v/>
      </c>
      <c r="CJ39" s="202" t="str">
        <f t="shared" si="50"/>
        <v/>
      </c>
      <c r="CK39" s="202" t="str">
        <f t="shared" si="50"/>
        <v/>
      </c>
      <c r="CL39" s="202" t="str">
        <f t="shared" si="50"/>
        <v/>
      </c>
      <c r="CM39" s="202" t="str">
        <f t="shared" si="50"/>
        <v/>
      </c>
      <c r="CN39" s="202" t="str">
        <f t="shared" si="50"/>
        <v/>
      </c>
      <c r="CO39" s="202" t="str">
        <f t="shared" si="50"/>
        <v/>
      </c>
      <c r="CP39" s="202" t="str">
        <f t="shared" si="50"/>
        <v/>
      </c>
      <c r="CQ39" s="202" t="str">
        <f t="shared" si="50"/>
        <v/>
      </c>
      <c r="CR39" s="203" t="str">
        <f t="shared" si="50"/>
        <v/>
      </c>
      <c r="CS39" s="201" t="str">
        <f t="shared" si="50"/>
        <v/>
      </c>
      <c r="CT39" s="202" t="str">
        <f t="shared" si="50"/>
        <v/>
      </c>
      <c r="CU39" s="202" t="str">
        <f t="shared" si="50"/>
        <v/>
      </c>
      <c r="CV39" s="202" t="str">
        <f t="shared" si="50"/>
        <v/>
      </c>
      <c r="CW39" s="202" t="str">
        <f t="shared" ref="CW39:DV39" si="51">IF(CW33=6,CW33,"")</f>
        <v/>
      </c>
      <c r="CX39" s="202" t="str">
        <f t="shared" si="51"/>
        <v/>
      </c>
      <c r="CY39" s="202" t="str">
        <f t="shared" si="51"/>
        <v/>
      </c>
      <c r="CZ39" s="202" t="str">
        <f t="shared" si="51"/>
        <v/>
      </c>
      <c r="DA39" s="202" t="str">
        <f t="shared" si="51"/>
        <v/>
      </c>
      <c r="DB39" s="202" t="str">
        <f t="shared" si="51"/>
        <v/>
      </c>
      <c r="DC39" s="202" t="str">
        <f t="shared" si="51"/>
        <v/>
      </c>
      <c r="DD39" s="202" t="str">
        <f t="shared" si="51"/>
        <v/>
      </c>
      <c r="DE39" s="202" t="str">
        <f t="shared" si="51"/>
        <v/>
      </c>
      <c r="DF39" s="202" t="str">
        <f t="shared" si="51"/>
        <v/>
      </c>
      <c r="DG39" s="202" t="str">
        <f t="shared" si="51"/>
        <v/>
      </c>
      <c r="DH39" s="202" t="str">
        <f t="shared" si="51"/>
        <v/>
      </c>
      <c r="DI39" s="202" t="str">
        <f t="shared" si="51"/>
        <v/>
      </c>
      <c r="DJ39" s="202" t="str">
        <f t="shared" si="51"/>
        <v/>
      </c>
      <c r="DK39" s="202" t="str">
        <f t="shared" si="51"/>
        <v/>
      </c>
      <c r="DL39" s="202" t="str">
        <f t="shared" si="51"/>
        <v/>
      </c>
      <c r="DM39" s="202" t="str">
        <f t="shared" si="51"/>
        <v/>
      </c>
      <c r="DN39" s="202" t="str">
        <f t="shared" si="51"/>
        <v/>
      </c>
      <c r="DO39" s="202" t="str">
        <f t="shared" si="51"/>
        <v/>
      </c>
      <c r="DP39" s="202" t="str">
        <f t="shared" si="51"/>
        <v/>
      </c>
      <c r="DQ39" s="202" t="str">
        <f t="shared" si="51"/>
        <v/>
      </c>
      <c r="DR39" s="202" t="str">
        <f t="shared" si="51"/>
        <v/>
      </c>
      <c r="DS39" s="202" t="str">
        <f t="shared" si="51"/>
        <v/>
      </c>
      <c r="DT39" s="202" t="str">
        <f t="shared" si="51"/>
        <v/>
      </c>
      <c r="DU39" s="202" t="str">
        <f t="shared" si="51"/>
        <v/>
      </c>
      <c r="DV39" s="206" t="str">
        <f t="shared" si="51"/>
        <v/>
      </c>
    </row>
    <row r="40" spans="2:187" ht="18" customHeight="1">
      <c r="B40" s="195"/>
      <c r="C40" s="184" t="s">
        <v>211</v>
      </c>
      <c r="D40" s="372">
        <f>'様式第15号-3-1（別紙1）'!$G$103</f>
        <v>7300</v>
      </c>
      <c r="E40" s="207" t="str">
        <f t="shared" ref="E40:AJ40" si="52">IF(E33=7,E33,"")</f>
        <v/>
      </c>
      <c r="F40" s="208" t="str">
        <f t="shared" si="52"/>
        <v/>
      </c>
      <c r="G40" s="208" t="str">
        <f t="shared" si="52"/>
        <v/>
      </c>
      <c r="H40" s="208" t="str">
        <f t="shared" si="52"/>
        <v/>
      </c>
      <c r="I40" s="208" t="str">
        <f t="shared" si="52"/>
        <v/>
      </c>
      <c r="J40" s="208" t="str">
        <f t="shared" si="52"/>
        <v/>
      </c>
      <c r="K40" s="208" t="str">
        <f t="shared" si="52"/>
        <v/>
      </c>
      <c r="L40" s="208" t="str">
        <f t="shared" si="52"/>
        <v/>
      </c>
      <c r="M40" s="208">
        <f t="shared" si="52"/>
        <v>7</v>
      </c>
      <c r="N40" s="208">
        <f t="shared" si="52"/>
        <v>7</v>
      </c>
      <c r="O40" s="208">
        <f t="shared" si="52"/>
        <v>7</v>
      </c>
      <c r="P40" s="208">
        <f t="shared" si="52"/>
        <v>7</v>
      </c>
      <c r="Q40" s="208">
        <f t="shared" si="52"/>
        <v>7</v>
      </c>
      <c r="R40" s="208">
        <f t="shared" si="52"/>
        <v>7</v>
      </c>
      <c r="S40" s="208">
        <f t="shared" si="52"/>
        <v>7</v>
      </c>
      <c r="T40" s="208">
        <f t="shared" si="52"/>
        <v>7</v>
      </c>
      <c r="U40" s="208">
        <f t="shared" si="52"/>
        <v>7</v>
      </c>
      <c r="V40" s="208">
        <f t="shared" si="52"/>
        <v>7</v>
      </c>
      <c r="W40" s="208">
        <f t="shared" si="52"/>
        <v>7</v>
      </c>
      <c r="X40" s="208">
        <f t="shared" si="52"/>
        <v>7</v>
      </c>
      <c r="Y40" s="208">
        <f t="shared" si="52"/>
        <v>7</v>
      </c>
      <c r="Z40" s="208">
        <f t="shared" si="52"/>
        <v>7</v>
      </c>
      <c r="AA40" s="208">
        <f t="shared" si="52"/>
        <v>7</v>
      </c>
      <c r="AB40" s="208">
        <f t="shared" si="52"/>
        <v>7</v>
      </c>
      <c r="AC40" s="208">
        <f t="shared" si="52"/>
        <v>7</v>
      </c>
      <c r="AD40" s="208">
        <f t="shared" si="52"/>
        <v>7</v>
      </c>
      <c r="AE40" s="208">
        <f t="shared" si="52"/>
        <v>7</v>
      </c>
      <c r="AF40" s="208">
        <f t="shared" si="52"/>
        <v>7</v>
      </c>
      <c r="AG40" s="208">
        <f t="shared" si="52"/>
        <v>7</v>
      </c>
      <c r="AH40" s="208">
        <f t="shared" si="52"/>
        <v>7</v>
      </c>
      <c r="AI40" s="209">
        <f t="shared" si="52"/>
        <v>7</v>
      </c>
      <c r="AJ40" s="207">
        <f t="shared" si="52"/>
        <v>7</v>
      </c>
      <c r="AK40" s="208">
        <f t="shared" ref="AK40:BP40" si="53">IF(AK33=7,AK33,"")</f>
        <v>7</v>
      </c>
      <c r="AL40" s="208">
        <f t="shared" si="53"/>
        <v>7</v>
      </c>
      <c r="AM40" s="208">
        <f t="shared" si="53"/>
        <v>7</v>
      </c>
      <c r="AN40" s="208">
        <f t="shared" si="53"/>
        <v>7</v>
      </c>
      <c r="AO40" s="208">
        <f t="shared" si="53"/>
        <v>7</v>
      </c>
      <c r="AP40" s="208">
        <f t="shared" si="53"/>
        <v>7</v>
      </c>
      <c r="AQ40" s="208">
        <f t="shared" si="53"/>
        <v>7</v>
      </c>
      <c r="AR40" s="208" t="str">
        <f t="shared" si="53"/>
        <v/>
      </c>
      <c r="AS40" s="208" t="str">
        <f t="shared" si="53"/>
        <v/>
      </c>
      <c r="AT40" s="208" t="str">
        <f t="shared" si="53"/>
        <v/>
      </c>
      <c r="AU40" s="208" t="str">
        <f t="shared" si="53"/>
        <v/>
      </c>
      <c r="AV40" s="208" t="str">
        <f t="shared" si="53"/>
        <v/>
      </c>
      <c r="AW40" s="208" t="str">
        <f t="shared" si="53"/>
        <v/>
      </c>
      <c r="AX40" s="208" t="str">
        <f t="shared" si="53"/>
        <v/>
      </c>
      <c r="AY40" s="208" t="str">
        <f t="shared" si="53"/>
        <v/>
      </c>
      <c r="AZ40" s="208" t="str">
        <f t="shared" si="53"/>
        <v/>
      </c>
      <c r="BA40" s="208" t="str">
        <f t="shared" si="53"/>
        <v/>
      </c>
      <c r="BB40" s="208" t="str">
        <f t="shared" si="53"/>
        <v/>
      </c>
      <c r="BC40" s="208" t="str">
        <f t="shared" si="53"/>
        <v/>
      </c>
      <c r="BD40" s="208" t="str">
        <f t="shared" si="53"/>
        <v/>
      </c>
      <c r="BE40" s="208" t="str">
        <f t="shared" si="53"/>
        <v/>
      </c>
      <c r="BF40" s="208" t="str">
        <f t="shared" si="53"/>
        <v/>
      </c>
      <c r="BG40" s="208" t="str">
        <f t="shared" si="53"/>
        <v/>
      </c>
      <c r="BH40" s="208" t="str">
        <f t="shared" si="53"/>
        <v/>
      </c>
      <c r="BI40" s="208" t="str">
        <f t="shared" si="53"/>
        <v/>
      </c>
      <c r="BJ40" s="208" t="str">
        <f t="shared" si="53"/>
        <v/>
      </c>
      <c r="BK40" s="208" t="str">
        <f t="shared" si="53"/>
        <v/>
      </c>
      <c r="BL40" s="208" t="str">
        <f t="shared" si="53"/>
        <v/>
      </c>
      <c r="BM40" s="210" t="str">
        <f t="shared" si="53"/>
        <v/>
      </c>
      <c r="BN40" s="207" t="str">
        <f t="shared" si="53"/>
        <v/>
      </c>
      <c r="BO40" s="208" t="str">
        <f t="shared" si="53"/>
        <v/>
      </c>
      <c r="BP40" s="208" t="str">
        <f t="shared" si="53"/>
        <v/>
      </c>
      <c r="BQ40" s="208" t="str">
        <f t="shared" ref="BQ40:CV40" si="54">IF(BQ33=7,BQ33,"")</f>
        <v/>
      </c>
      <c r="BR40" s="208" t="str">
        <f t="shared" si="54"/>
        <v/>
      </c>
      <c r="BS40" s="208" t="str">
        <f t="shared" si="54"/>
        <v/>
      </c>
      <c r="BT40" s="208" t="str">
        <f t="shared" si="54"/>
        <v/>
      </c>
      <c r="BU40" s="208" t="str">
        <f t="shared" si="54"/>
        <v/>
      </c>
      <c r="BV40" s="208" t="str">
        <f t="shared" si="54"/>
        <v/>
      </c>
      <c r="BW40" s="208" t="str">
        <f t="shared" si="54"/>
        <v/>
      </c>
      <c r="BX40" s="208" t="str">
        <f t="shared" si="54"/>
        <v/>
      </c>
      <c r="BY40" s="208" t="str">
        <f t="shared" si="54"/>
        <v/>
      </c>
      <c r="BZ40" s="208" t="str">
        <f t="shared" si="54"/>
        <v/>
      </c>
      <c r="CA40" s="208" t="str">
        <f t="shared" si="54"/>
        <v/>
      </c>
      <c r="CB40" s="208" t="str">
        <f t="shared" si="54"/>
        <v/>
      </c>
      <c r="CC40" s="208" t="str">
        <f t="shared" si="54"/>
        <v/>
      </c>
      <c r="CD40" s="208" t="str">
        <f t="shared" si="54"/>
        <v/>
      </c>
      <c r="CE40" s="208" t="str">
        <f t="shared" si="54"/>
        <v/>
      </c>
      <c r="CF40" s="208" t="str">
        <f t="shared" si="54"/>
        <v/>
      </c>
      <c r="CG40" s="208" t="str">
        <f t="shared" si="54"/>
        <v/>
      </c>
      <c r="CH40" s="208" t="str">
        <f t="shared" si="54"/>
        <v/>
      </c>
      <c r="CI40" s="208" t="str">
        <f t="shared" si="54"/>
        <v/>
      </c>
      <c r="CJ40" s="208" t="str">
        <f t="shared" si="54"/>
        <v/>
      </c>
      <c r="CK40" s="208" t="str">
        <f t="shared" si="54"/>
        <v/>
      </c>
      <c r="CL40" s="208" t="str">
        <f t="shared" si="54"/>
        <v/>
      </c>
      <c r="CM40" s="208" t="str">
        <f t="shared" si="54"/>
        <v/>
      </c>
      <c r="CN40" s="208" t="str">
        <f t="shared" si="54"/>
        <v/>
      </c>
      <c r="CO40" s="208" t="str">
        <f t="shared" si="54"/>
        <v/>
      </c>
      <c r="CP40" s="208" t="str">
        <f t="shared" si="54"/>
        <v/>
      </c>
      <c r="CQ40" s="208" t="str">
        <f t="shared" si="54"/>
        <v/>
      </c>
      <c r="CR40" s="209" t="str">
        <f t="shared" si="54"/>
        <v/>
      </c>
      <c r="CS40" s="207" t="str">
        <f t="shared" si="54"/>
        <v/>
      </c>
      <c r="CT40" s="208" t="str">
        <f t="shared" si="54"/>
        <v/>
      </c>
      <c r="CU40" s="208" t="str">
        <f t="shared" si="54"/>
        <v/>
      </c>
      <c r="CV40" s="208" t="str">
        <f t="shared" si="54"/>
        <v/>
      </c>
      <c r="CW40" s="208" t="str">
        <f t="shared" ref="CW40:DV40" si="55">IF(CW33=7,CW33,"")</f>
        <v/>
      </c>
      <c r="CX40" s="208" t="str">
        <f t="shared" si="55"/>
        <v/>
      </c>
      <c r="CY40" s="208" t="str">
        <f t="shared" si="55"/>
        <v/>
      </c>
      <c r="CZ40" s="208" t="str">
        <f t="shared" si="55"/>
        <v/>
      </c>
      <c r="DA40" s="208" t="str">
        <f t="shared" si="55"/>
        <v/>
      </c>
      <c r="DB40" s="208" t="str">
        <f t="shared" si="55"/>
        <v/>
      </c>
      <c r="DC40" s="208" t="str">
        <f t="shared" si="55"/>
        <v/>
      </c>
      <c r="DD40" s="208" t="str">
        <f t="shared" si="55"/>
        <v/>
      </c>
      <c r="DE40" s="208" t="str">
        <f t="shared" si="55"/>
        <v/>
      </c>
      <c r="DF40" s="208" t="str">
        <f t="shared" si="55"/>
        <v/>
      </c>
      <c r="DG40" s="208" t="str">
        <f t="shared" si="55"/>
        <v/>
      </c>
      <c r="DH40" s="208" t="str">
        <f t="shared" si="55"/>
        <v/>
      </c>
      <c r="DI40" s="208" t="str">
        <f t="shared" si="55"/>
        <v/>
      </c>
      <c r="DJ40" s="208" t="str">
        <f t="shared" si="55"/>
        <v/>
      </c>
      <c r="DK40" s="208" t="str">
        <f t="shared" si="55"/>
        <v/>
      </c>
      <c r="DL40" s="208" t="str">
        <f t="shared" si="55"/>
        <v/>
      </c>
      <c r="DM40" s="208" t="str">
        <f t="shared" si="55"/>
        <v/>
      </c>
      <c r="DN40" s="208" t="str">
        <f t="shared" si="55"/>
        <v/>
      </c>
      <c r="DO40" s="208" t="str">
        <f t="shared" si="55"/>
        <v/>
      </c>
      <c r="DP40" s="208" t="str">
        <f t="shared" si="55"/>
        <v/>
      </c>
      <c r="DQ40" s="208" t="str">
        <f t="shared" si="55"/>
        <v/>
      </c>
      <c r="DR40" s="208" t="str">
        <f t="shared" si="55"/>
        <v/>
      </c>
      <c r="DS40" s="208" t="str">
        <f t="shared" si="55"/>
        <v/>
      </c>
      <c r="DT40" s="208" t="str">
        <f t="shared" si="55"/>
        <v/>
      </c>
      <c r="DU40" s="208" t="str">
        <f t="shared" si="55"/>
        <v/>
      </c>
      <c r="DV40" s="210" t="str">
        <f t="shared" si="55"/>
        <v/>
      </c>
    </row>
    <row r="41" spans="2:187" s="211" customFormat="1" ht="18" customHeight="1">
      <c r="B41" s="375"/>
      <c r="C41" s="375"/>
      <c r="D41" s="198"/>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2"/>
      <c r="CO41" s="322"/>
      <c r="CP41" s="322"/>
      <c r="CQ41" s="322"/>
      <c r="CR41" s="322"/>
      <c r="CS41" s="322"/>
      <c r="CT41" s="322"/>
      <c r="CU41" s="322"/>
      <c r="CV41" s="322"/>
      <c r="CW41" s="322"/>
      <c r="CX41" s="322"/>
      <c r="CY41" s="322"/>
      <c r="CZ41" s="322"/>
      <c r="DA41" s="322"/>
      <c r="DB41" s="322"/>
      <c r="DC41" s="322"/>
      <c r="DD41" s="322"/>
      <c r="DE41" s="322"/>
      <c r="DF41" s="322"/>
      <c r="DG41" s="322"/>
      <c r="DH41" s="322"/>
      <c r="DI41" s="322"/>
      <c r="DJ41" s="322"/>
      <c r="DK41" s="322"/>
      <c r="DL41" s="322"/>
      <c r="DM41" s="322"/>
      <c r="DN41" s="322"/>
      <c r="DO41" s="322"/>
      <c r="DP41" s="322"/>
      <c r="DQ41" s="322"/>
      <c r="DR41" s="322"/>
      <c r="DS41" s="322"/>
      <c r="DT41" s="322"/>
      <c r="DU41" s="322"/>
      <c r="DV41" s="322"/>
      <c r="DW41" s="322"/>
      <c r="DX41" s="322"/>
      <c r="DY41" s="322"/>
      <c r="DZ41" s="322"/>
      <c r="EA41" s="322"/>
      <c r="EB41" s="322"/>
      <c r="EC41" s="322"/>
      <c r="ED41" s="322"/>
      <c r="EE41" s="376"/>
      <c r="EF41" s="376"/>
      <c r="EG41" s="376"/>
      <c r="EH41" s="376"/>
      <c r="EI41" s="376"/>
      <c r="EJ41" s="376"/>
      <c r="EK41" s="376"/>
      <c r="EL41" s="376"/>
      <c r="EM41" s="376"/>
      <c r="EN41" s="376"/>
      <c r="EO41" s="376"/>
      <c r="EP41" s="376"/>
      <c r="EQ41" s="376"/>
      <c r="ER41" s="376"/>
      <c r="ES41" s="376"/>
      <c r="ET41" s="376"/>
      <c r="EU41" s="376"/>
      <c r="EV41" s="376"/>
      <c r="EW41" s="376"/>
      <c r="EX41" s="376"/>
      <c r="EY41" s="376"/>
      <c r="EZ41" s="376"/>
      <c r="FA41" s="376"/>
      <c r="FB41" s="376"/>
      <c r="FC41" s="376"/>
      <c r="FD41" s="376"/>
      <c r="FE41" s="376"/>
      <c r="FF41" s="376"/>
      <c r="FG41" s="376"/>
      <c r="FH41" s="376"/>
      <c r="FI41" s="376"/>
      <c r="FJ41" s="376"/>
      <c r="FK41" s="376"/>
      <c r="FL41" s="376"/>
      <c r="FM41" s="376"/>
      <c r="FN41" s="376"/>
      <c r="FO41" s="376"/>
      <c r="FP41" s="376"/>
      <c r="FQ41" s="376"/>
      <c r="FR41" s="376"/>
      <c r="FS41" s="376"/>
      <c r="FT41" s="376"/>
      <c r="FU41" s="376"/>
      <c r="FV41" s="376"/>
      <c r="FW41" s="376"/>
      <c r="FX41" s="376"/>
      <c r="FY41" s="376"/>
      <c r="FZ41" s="376"/>
      <c r="GA41" s="376"/>
      <c r="GB41" s="376"/>
      <c r="GC41" s="376"/>
      <c r="GD41" s="376"/>
      <c r="GE41" s="376"/>
    </row>
    <row r="42" spans="2:187" ht="18" customHeight="1"/>
    <row r="43" spans="2:187" ht="18" customHeight="1">
      <c r="B43" s="1576" t="s">
        <v>342</v>
      </c>
      <c r="C43" s="1599"/>
      <c r="D43" s="1577"/>
      <c r="E43" s="1576" t="s">
        <v>352</v>
      </c>
      <c r="F43" s="1599"/>
      <c r="G43" s="1599"/>
      <c r="H43" s="1599"/>
      <c r="I43" s="1599"/>
      <c r="J43" s="1599"/>
      <c r="K43" s="1599"/>
      <c r="L43" s="1599"/>
      <c r="M43" s="1599"/>
      <c r="N43" s="1599"/>
      <c r="O43" s="1599"/>
      <c r="P43" s="1599"/>
      <c r="Q43" s="1599"/>
      <c r="R43" s="1599"/>
      <c r="S43" s="1599"/>
      <c r="T43" s="1599"/>
      <c r="U43" s="1599"/>
      <c r="V43" s="1599"/>
      <c r="W43" s="1599"/>
      <c r="X43" s="1599"/>
      <c r="Y43" s="1599"/>
      <c r="Z43" s="1599"/>
      <c r="AA43" s="1599"/>
      <c r="AB43" s="1599"/>
      <c r="AC43" s="1599"/>
      <c r="AD43" s="1599"/>
      <c r="AE43" s="1599"/>
      <c r="AF43" s="1599"/>
      <c r="AG43" s="1599"/>
      <c r="AH43" s="1599"/>
      <c r="AI43" s="1577"/>
      <c r="AJ43" s="1576" t="s">
        <v>353</v>
      </c>
      <c r="AK43" s="1599"/>
      <c r="AL43" s="1599"/>
      <c r="AM43" s="1599"/>
      <c r="AN43" s="1599"/>
      <c r="AO43" s="1599"/>
      <c r="AP43" s="1599"/>
      <c r="AQ43" s="1599"/>
      <c r="AR43" s="1599"/>
      <c r="AS43" s="1599"/>
      <c r="AT43" s="1599"/>
      <c r="AU43" s="1599"/>
      <c r="AV43" s="1599"/>
      <c r="AW43" s="1599"/>
      <c r="AX43" s="1599"/>
      <c r="AY43" s="1599"/>
      <c r="AZ43" s="1599"/>
      <c r="BA43" s="1599"/>
      <c r="BB43" s="1599"/>
      <c r="BC43" s="1599"/>
      <c r="BD43" s="1599"/>
      <c r="BE43" s="1599"/>
      <c r="BF43" s="1599"/>
      <c r="BG43" s="1599"/>
      <c r="BH43" s="1599"/>
      <c r="BI43" s="1599"/>
      <c r="BJ43" s="1599"/>
      <c r="BK43" s="1599"/>
      <c r="BL43" s="1599"/>
      <c r="BM43" s="1599"/>
      <c r="BN43" s="1577"/>
      <c r="BO43" s="1576" t="s">
        <v>354</v>
      </c>
      <c r="BP43" s="1599"/>
      <c r="BQ43" s="1599"/>
      <c r="BR43" s="1599"/>
      <c r="BS43" s="1599"/>
      <c r="BT43" s="1599"/>
      <c r="BU43" s="1599"/>
      <c r="BV43" s="1599"/>
      <c r="BW43" s="1599"/>
      <c r="BX43" s="1599"/>
      <c r="BY43" s="1599"/>
      <c r="BZ43" s="1599"/>
      <c r="CA43" s="1599"/>
      <c r="CB43" s="1599"/>
      <c r="CC43" s="1599"/>
      <c r="CD43" s="1599"/>
      <c r="CE43" s="1599"/>
      <c r="CF43" s="1599"/>
      <c r="CG43" s="1599"/>
      <c r="CH43" s="1599"/>
      <c r="CI43" s="1599"/>
      <c r="CJ43" s="1599"/>
      <c r="CK43" s="1599"/>
      <c r="CL43" s="1599"/>
      <c r="CM43" s="1599"/>
      <c r="CN43" s="1599"/>
      <c r="CO43" s="1599"/>
      <c r="CP43" s="1577"/>
      <c r="CQ43" s="1576" t="s">
        <v>355</v>
      </c>
      <c r="CR43" s="1599"/>
      <c r="CS43" s="1599"/>
      <c r="CT43" s="1599"/>
      <c r="CU43" s="1599"/>
      <c r="CV43" s="1599"/>
      <c r="CW43" s="1599"/>
      <c r="CX43" s="1599"/>
      <c r="CY43" s="1599"/>
      <c r="CZ43" s="1599"/>
      <c r="DA43" s="1599"/>
      <c r="DB43" s="1599"/>
      <c r="DC43" s="1599"/>
      <c r="DD43" s="1599"/>
      <c r="DE43" s="1599"/>
      <c r="DF43" s="1599"/>
      <c r="DG43" s="1599"/>
      <c r="DH43" s="1599"/>
      <c r="DI43" s="1599"/>
      <c r="DJ43" s="1599"/>
      <c r="DK43" s="1599"/>
      <c r="DL43" s="1599"/>
      <c r="DM43" s="1599"/>
      <c r="DN43" s="1599"/>
      <c r="DO43" s="1599"/>
      <c r="DP43" s="1599"/>
      <c r="DQ43" s="1599"/>
      <c r="DR43" s="1599"/>
      <c r="DS43" s="1599"/>
      <c r="DT43" s="1599"/>
      <c r="DU43" s="1577"/>
      <c r="DV43" s="1600" t="s">
        <v>212</v>
      </c>
      <c r="DW43" s="1601"/>
    </row>
    <row r="44" spans="2:187" ht="18" customHeight="1">
      <c r="B44" s="1152" t="s">
        <v>607</v>
      </c>
      <c r="C44" s="179"/>
      <c r="D44" s="180"/>
      <c r="E44" s="1141">
        <v>1</v>
      </c>
      <c r="F44" s="1142">
        <v>2</v>
      </c>
      <c r="G44" s="1142">
        <v>3</v>
      </c>
      <c r="H44" s="331">
        <v>4</v>
      </c>
      <c r="I44" s="331">
        <v>5</v>
      </c>
      <c r="J44" s="1142">
        <v>6</v>
      </c>
      <c r="K44" s="1142">
        <v>7</v>
      </c>
      <c r="L44" s="1142">
        <v>8</v>
      </c>
      <c r="M44" s="1142">
        <v>9</v>
      </c>
      <c r="N44" s="1142">
        <v>10</v>
      </c>
      <c r="O44" s="331">
        <v>11</v>
      </c>
      <c r="P44" s="331">
        <v>12</v>
      </c>
      <c r="Q44" s="1142">
        <v>13</v>
      </c>
      <c r="R44" s="1142">
        <v>14</v>
      </c>
      <c r="S44" s="1142">
        <v>15</v>
      </c>
      <c r="T44" s="1142">
        <v>16</v>
      </c>
      <c r="U44" s="1142">
        <v>17</v>
      </c>
      <c r="V44" s="331">
        <v>18</v>
      </c>
      <c r="W44" s="331">
        <v>19</v>
      </c>
      <c r="X44" s="1142">
        <v>20</v>
      </c>
      <c r="Y44" s="1142">
        <v>21</v>
      </c>
      <c r="Z44" s="1142">
        <v>22</v>
      </c>
      <c r="AA44" s="1142">
        <v>23</v>
      </c>
      <c r="AB44" s="1142">
        <v>24</v>
      </c>
      <c r="AC44" s="331">
        <v>25</v>
      </c>
      <c r="AD44" s="331">
        <v>26</v>
      </c>
      <c r="AE44" s="1142">
        <v>27</v>
      </c>
      <c r="AF44" s="1142">
        <v>28</v>
      </c>
      <c r="AG44" s="1142">
        <v>29</v>
      </c>
      <c r="AH44" s="1142">
        <v>30</v>
      </c>
      <c r="AI44" s="1143">
        <v>31</v>
      </c>
      <c r="AJ44" s="333">
        <v>1</v>
      </c>
      <c r="AK44" s="331">
        <v>2</v>
      </c>
      <c r="AL44" s="1142">
        <v>3</v>
      </c>
      <c r="AM44" s="1142">
        <v>4</v>
      </c>
      <c r="AN44" s="1142">
        <v>5</v>
      </c>
      <c r="AO44" s="1142">
        <v>6</v>
      </c>
      <c r="AP44" s="1142">
        <v>7</v>
      </c>
      <c r="AQ44" s="331">
        <v>8</v>
      </c>
      <c r="AR44" s="331">
        <v>9</v>
      </c>
      <c r="AS44" s="331">
        <v>10</v>
      </c>
      <c r="AT44" s="1142">
        <v>11</v>
      </c>
      <c r="AU44" s="1142">
        <v>12</v>
      </c>
      <c r="AV44" s="1142">
        <v>13</v>
      </c>
      <c r="AW44" s="1142">
        <v>14</v>
      </c>
      <c r="AX44" s="331">
        <v>15</v>
      </c>
      <c r="AY44" s="331">
        <v>16</v>
      </c>
      <c r="AZ44" s="1142">
        <v>17</v>
      </c>
      <c r="BA44" s="1142">
        <v>18</v>
      </c>
      <c r="BB44" s="1142">
        <v>19</v>
      </c>
      <c r="BC44" s="1142">
        <v>20</v>
      </c>
      <c r="BD44" s="1142">
        <v>21</v>
      </c>
      <c r="BE44" s="331">
        <v>22</v>
      </c>
      <c r="BF44" s="331">
        <v>23</v>
      </c>
      <c r="BG44" s="1142">
        <v>24</v>
      </c>
      <c r="BH44" s="1142">
        <v>25</v>
      </c>
      <c r="BI44" s="1142">
        <v>26</v>
      </c>
      <c r="BJ44" s="1142">
        <v>27</v>
      </c>
      <c r="BK44" s="1142">
        <v>28</v>
      </c>
      <c r="BL44" s="331">
        <v>29</v>
      </c>
      <c r="BM44" s="331">
        <v>30</v>
      </c>
      <c r="BN44" s="1143">
        <v>31</v>
      </c>
      <c r="BO44" s="1141">
        <v>1</v>
      </c>
      <c r="BP44" s="1142">
        <v>2</v>
      </c>
      <c r="BQ44" s="1142">
        <v>3</v>
      </c>
      <c r="BR44" s="1142">
        <v>4</v>
      </c>
      <c r="BS44" s="331">
        <v>5</v>
      </c>
      <c r="BT44" s="331">
        <v>6</v>
      </c>
      <c r="BU44" s="1142">
        <v>7</v>
      </c>
      <c r="BV44" s="1142">
        <v>8</v>
      </c>
      <c r="BW44" s="1142">
        <v>9</v>
      </c>
      <c r="BX44" s="1142">
        <v>10</v>
      </c>
      <c r="BY44" s="331">
        <v>11</v>
      </c>
      <c r="BZ44" s="331">
        <v>12</v>
      </c>
      <c r="CA44" s="331">
        <v>13</v>
      </c>
      <c r="CB44" s="1142">
        <v>14</v>
      </c>
      <c r="CC44" s="1142">
        <v>15</v>
      </c>
      <c r="CD44" s="1142">
        <v>16</v>
      </c>
      <c r="CE44" s="1142">
        <v>17</v>
      </c>
      <c r="CF44" s="1142">
        <v>18</v>
      </c>
      <c r="CG44" s="331">
        <v>19</v>
      </c>
      <c r="CH44" s="331">
        <v>20</v>
      </c>
      <c r="CI44" s="1142">
        <v>21</v>
      </c>
      <c r="CJ44" s="1142">
        <v>22</v>
      </c>
      <c r="CK44" s="331">
        <v>23</v>
      </c>
      <c r="CL44" s="1142">
        <v>24</v>
      </c>
      <c r="CM44" s="1142">
        <v>25</v>
      </c>
      <c r="CN44" s="331">
        <v>26</v>
      </c>
      <c r="CO44" s="331">
        <v>27</v>
      </c>
      <c r="CP44" s="1143">
        <v>28</v>
      </c>
      <c r="CQ44" s="1141">
        <v>1</v>
      </c>
      <c r="CR44" s="1142">
        <v>2</v>
      </c>
      <c r="CS44" s="1142">
        <v>3</v>
      </c>
      <c r="CT44" s="1142">
        <v>4</v>
      </c>
      <c r="CU44" s="331">
        <v>5</v>
      </c>
      <c r="CV44" s="331">
        <v>6</v>
      </c>
      <c r="CW44" s="1142">
        <v>7</v>
      </c>
      <c r="CX44" s="1142">
        <v>8</v>
      </c>
      <c r="CY44" s="1142">
        <v>9</v>
      </c>
      <c r="CZ44" s="1142">
        <v>10</v>
      </c>
      <c r="DA44" s="1142">
        <v>11</v>
      </c>
      <c r="DB44" s="331">
        <v>12</v>
      </c>
      <c r="DC44" s="331">
        <v>13</v>
      </c>
      <c r="DD44" s="1142">
        <v>14</v>
      </c>
      <c r="DE44" s="1142">
        <v>15</v>
      </c>
      <c r="DF44" s="1142">
        <v>16</v>
      </c>
      <c r="DG44" s="1142">
        <v>17</v>
      </c>
      <c r="DH44" s="1142">
        <v>18</v>
      </c>
      <c r="DI44" s="331">
        <v>19</v>
      </c>
      <c r="DJ44" s="331">
        <v>20</v>
      </c>
      <c r="DK44" s="331">
        <v>21</v>
      </c>
      <c r="DL44" s="1142">
        <v>22</v>
      </c>
      <c r="DM44" s="1142">
        <v>23</v>
      </c>
      <c r="DN44" s="1142">
        <v>24</v>
      </c>
      <c r="DO44" s="1142">
        <v>25</v>
      </c>
      <c r="DP44" s="331">
        <v>26</v>
      </c>
      <c r="DQ44" s="331">
        <v>27</v>
      </c>
      <c r="DR44" s="1142">
        <v>28</v>
      </c>
      <c r="DS44" s="1142">
        <v>29</v>
      </c>
      <c r="DT44" s="1142">
        <v>30</v>
      </c>
      <c r="DU44" s="1143">
        <v>31</v>
      </c>
      <c r="DV44" s="1602"/>
      <c r="DW44" s="1603"/>
    </row>
    <row r="45" spans="2:187" ht="18" customHeight="1">
      <c r="B45" s="288" t="s">
        <v>556</v>
      </c>
      <c r="C45" s="184"/>
      <c r="D45" s="185"/>
      <c r="E45" s="289">
        <v>192.31</v>
      </c>
      <c r="F45" s="290">
        <v>340.84</v>
      </c>
      <c r="G45" s="290">
        <v>447.8</v>
      </c>
      <c r="H45" s="290">
        <v>0</v>
      </c>
      <c r="I45" s="290">
        <v>4.76</v>
      </c>
      <c r="J45" s="290">
        <v>530.37</v>
      </c>
      <c r="K45" s="290">
        <v>442.32</v>
      </c>
      <c r="L45" s="290">
        <v>218.78</v>
      </c>
      <c r="M45" s="290">
        <v>307.43</v>
      </c>
      <c r="N45" s="290">
        <v>424.92</v>
      </c>
      <c r="O45" s="290">
        <v>0</v>
      </c>
      <c r="P45" s="290">
        <v>4.88</v>
      </c>
      <c r="Q45" s="290">
        <v>501.81</v>
      </c>
      <c r="R45" s="290">
        <v>464.82</v>
      </c>
      <c r="S45" s="290">
        <v>212.41</v>
      </c>
      <c r="T45" s="290">
        <v>310.04000000000002</v>
      </c>
      <c r="U45" s="290">
        <v>425.76</v>
      </c>
      <c r="V45" s="290">
        <v>0</v>
      </c>
      <c r="W45" s="290">
        <v>5.41</v>
      </c>
      <c r="X45" s="290">
        <v>551.26</v>
      </c>
      <c r="Y45" s="290">
        <v>463.4</v>
      </c>
      <c r="Z45" s="290">
        <v>251.56</v>
      </c>
      <c r="AA45" s="290">
        <v>359.25</v>
      </c>
      <c r="AB45" s="290">
        <v>439.53</v>
      </c>
      <c r="AC45" s="290">
        <v>0</v>
      </c>
      <c r="AD45" s="290">
        <v>6.11</v>
      </c>
      <c r="AE45" s="290">
        <v>624.63</v>
      </c>
      <c r="AF45" s="290">
        <v>533.22</v>
      </c>
      <c r="AG45" s="290">
        <v>0</v>
      </c>
      <c r="AH45" s="290">
        <v>73.67</v>
      </c>
      <c r="AI45" s="291">
        <v>0</v>
      </c>
      <c r="AJ45" s="289">
        <v>0</v>
      </c>
      <c r="AK45" s="290">
        <v>0</v>
      </c>
      <c r="AL45" s="290">
        <v>756.36000000004424</v>
      </c>
      <c r="AM45" s="290">
        <v>651.73</v>
      </c>
      <c r="AN45" s="290">
        <v>167.78</v>
      </c>
      <c r="AO45" s="290">
        <v>329.48</v>
      </c>
      <c r="AP45" s="290">
        <v>393.13</v>
      </c>
      <c r="AQ45" s="290">
        <v>0</v>
      </c>
      <c r="AR45" s="290">
        <v>3.06</v>
      </c>
      <c r="AS45" s="290">
        <v>385.62</v>
      </c>
      <c r="AT45" s="290">
        <v>429.46</v>
      </c>
      <c r="AU45" s="290">
        <v>137.97999999999999</v>
      </c>
      <c r="AV45" s="290">
        <v>326.22000000000003</v>
      </c>
      <c r="AW45" s="290">
        <v>444.58</v>
      </c>
      <c r="AX45" s="290">
        <v>0</v>
      </c>
      <c r="AY45" s="290">
        <v>5</v>
      </c>
      <c r="AZ45" s="290">
        <v>481.04</v>
      </c>
      <c r="BA45" s="290">
        <v>395.39</v>
      </c>
      <c r="BB45" s="290">
        <v>161.13</v>
      </c>
      <c r="BC45" s="290">
        <v>280.01</v>
      </c>
      <c r="BD45" s="290">
        <v>349.94</v>
      </c>
      <c r="BE45" s="290">
        <v>0</v>
      </c>
      <c r="BF45" s="290">
        <v>3.59</v>
      </c>
      <c r="BG45" s="290">
        <v>515.88</v>
      </c>
      <c r="BH45" s="290">
        <v>485.71</v>
      </c>
      <c r="BI45" s="290">
        <v>195.86</v>
      </c>
      <c r="BJ45" s="290">
        <v>369.26</v>
      </c>
      <c r="BK45" s="290">
        <v>416.4</v>
      </c>
      <c r="BL45" s="290">
        <v>0</v>
      </c>
      <c r="BM45" s="290">
        <v>0</v>
      </c>
      <c r="BN45" s="291">
        <v>458.12</v>
      </c>
      <c r="BO45" s="289">
        <v>463.21</v>
      </c>
      <c r="BP45" s="290">
        <v>153.80000000000001</v>
      </c>
      <c r="BQ45" s="290">
        <v>310.41000000000003</v>
      </c>
      <c r="BR45" s="290">
        <v>390.14</v>
      </c>
      <c r="BS45" s="290">
        <v>0</v>
      </c>
      <c r="BT45" s="290">
        <v>2.94</v>
      </c>
      <c r="BU45" s="290">
        <v>532.38</v>
      </c>
      <c r="BV45" s="290">
        <v>425.76</v>
      </c>
      <c r="BW45" s="290">
        <v>180.39</v>
      </c>
      <c r="BX45" s="290">
        <v>138.27000000000001</v>
      </c>
      <c r="BY45" s="290">
        <v>408.95</v>
      </c>
      <c r="BZ45" s="290">
        <v>0</v>
      </c>
      <c r="CA45" s="290">
        <v>3</v>
      </c>
      <c r="CB45" s="290">
        <v>468.51</v>
      </c>
      <c r="CC45" s="290">
        <v>421.08</v>
      </c>
      <c r="CD45" s="290">
        <v>138.81</v>
      </c>
      <c r="CE45" s="290">
        <v>279.77</v>
      </c>
      <c r="CF45" s="290">
        <v>363.75</v>
      </c>
      <c r="CG45" s="290">
        <v>0</v>
      </c>
      <c r="CH45" s="290">
        <v>4.2300000000000004</v>
      </c>
      <c r="CI45" s="290">
        <v>461.46</v>
      </c>
      <c r="CJ45" s="290">
        <v>311.2</v>
      </c>
      <c r="CK45" s="290">
        <v>178.37</v>
      </c>
      <c r="CL45" s="290">
        <v>286.52999999999997</v>
      </c>
      <c r="CM45" s="290">
        <v>381.85</v>
      </c>
      <c r="CN45" s="290">
        <v>0</v>
      </c>
      <c r="CO45" s="290">
        <v>3.64</v>
      </c>
      <c r="CP45" s="291">
        <v>465.5</v>
      </c>
      <c r="CQ45" s="289">
        <v>425.35</v>
      </c>
      <c r="CR45" s="290">
        <v>204.97</v>
      </c>
      <c r="CS45" s="290">
        <v>250.37</v>
      </c>
      <c r="CT45" s="290">
        <v>368.71</v>
      </c>
      <c r="CU45" s="290">
        <v>0</v>
      </c>
      <c r="CV45" s="290">
        <v>3.82</v>
      </c>
      <c r="CW45" s="290">
        <v>519.55999999999995</v>
      </c>
      <c r="CX45" s="290">
        <v>435.76</v>
      </c>
      <c r="CY45" s="290">
        <v>197.92</v>
      </c>
      <c r="CZ45" s="290">
        <v>250.91</v>
      </c>
      <c r="DA45" s="290">
        <v>337.63</v>
      </c>
      <c r="DB45" s="290">
        <v>0</v>
      </c>
      <c r="DC45" s="290">
        <v>3.82</v>
      </c>
      <c r="DD45" s="290">
        <v>482.68</v>
      </c>
      <c r="DE45" s="290">
        <v>373.58</v>
      </c>
      <c r="DF45" s="290">
        <v>156.44</v>
      </c>
      <c r="DG45" s="290">
        <v>269.42</v>
      </c>
      <c r="DH45" s="290">
        <v>419.46</v>
      </c>
      <c r="DI45" s="290">
        <v>0</v>
      </c>
      <c r="DJ45" s="290">
        <v>3.94</v>
      </c>
      <c r="DK45" s="290">
        <v>514.45000000000005</v>
      </c>
      <c r="DL45" s="290">
        <v>471.42</v>
      </c>
      <c r="DM45" s="290">
        <v>221.33</v>
      </c>
      <c r="DN45" s="290">
        <v>346.66</v>
      </c>
      <c r="DO45" s="290">
        <v>350.5</v>
      </c>
      <c r="DP45" s="290">
        <v>0</v>
      </c>
      <c r="DQ45" s="290">
        <v>4.18</v>
      </c>
      <c r="DR45" s="290">
        <v>511.74</v>
      </c>
      <c r="DS45" s="290">
        <v>468.2</v>
      </c>
      <c r="DT45" s="290">
        <v>165.26</v>
      </c>
      <c r="DU45" s="291">
        <v>179.42</v>
      </c>
      <c r="DV45" s="1604">
        <f>SUM(E7:DV7,E26:DV26,E45:DU45)</f>
        <v>102398</v>
      </c>
      <c r="DW45" s="1605"/>
    </row>
    <row r="46" spans="2:187" ht="18" customHeight="1">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25"/>
      <c r="BN46" s="125"/>
      <c r="BO46" s="125"/>
      <c r="BP46" s="125"/>
      <c r="BQ46" s="125"/>
      <c r="BR46" s="125"/>
      <c r="BS46" s="125"/>
      <c r="BT46" s="125"/>
      <c r="BU46" s="125"/>
      <c r="BV46" s="125"/>
      <c r="BW46" s="125"/>
      <c r="BX46" s="125"/>
      <c r="BY46" s="125"/>
      <c r="BZ46" s="125"/>
      <c r="CA46" s="125"/>
      <c r="CB46" s="125"/>
      <c r="CC46" s="125"/>
      <c r="CD46" s="125"/>
      <c r="CE46" s="125"/>
      <c r="CF46" s="125"/>
      <c r="CG46" s="125"/>
      <c r="CH46" s="125"/>
      <c r="CI46" s="125"/>
      <c r="CJ46" s="125"/>
      <c r="CK46" s="125"/>
      <c r="CL46" s="125"/>
      <c r="CM46" s="125"/>
      <c r="CN46" s="125"/>
      <c r="CO46" s="125"/>
      <c r="CP46" s="125"/>
      <c r="CQ46" s="125"/>
      <c r="CR46" s="125"/>
      <c r="CS46" s="125"/>
      <c r="CT46" s="125"/>
      <c r="CU46" s="125"/>
      <c r="CV46" s="125"/>
      <c r="CW46" s="125"/>
      <c r="CX46" s="125"/>
      <c r="CY46" s="125"/>
      <c r="CZ46" s="125"/>
      <c r="DA46" s="125"/>
      <c r="DB46" s="125"/>
      <c r="DC46" s="125"/>
      <c r="DD46" s="125"/>
      <c r="DE46" s="125"/>
      <c r="DF46" s="125"/>
      <c r="DG46" s="125"/>
      <c r="DH46" s="125"/>
      <c r="DI46" s="125"/>
      <c r="DJ46" s="125"/>
      <c r="DK46" s="125"/>
      <c r="DL46" s="125"/>
      <c r="DM46" s="125"/>
      <c r="DN46" s="125"/>
      <c r="DO46" s="125"/>
      <c r="DP46" s="125"/>
      <c r="DQ46" s="125"/>
      <c r="DR46" s="125"/>
      <c r="DS46" s="125"/>
      <c r="DT46" s="125"/>
      <c r="DU46" s="125"/>
    </row>
    <row r="47" spans="2:187" ht="18" customHeight="1">
      <c r="B47" s="178" t="s">
        <v>557</v>
      </c>
      <c r="C47" s="191"/>
      <c r="D47" s="186"/>
      <c r="E47" s="319"/>
      <c r="F47" s="308"/>
      <c r="G47" s="308"/>
      <c r="H47" s="308"/>
      <c r="I47" s="308"/>
      <c r="J47" s="308"/>
      <c r="K47" s="308"/>
      <c r="L47" s="308"/>
      <c r="M47" s="308"/>
      <c r="N47" s="308"/>
      <c r="O47" s="308"/>
      <c r="P47" s="308"/>
      <c r="Q47" s="308"/>
      <c r="R47" s="308"/>
      <c r="S47" s="308"/>
      <c r="T47" s="308"/>
      <c r="U47" s="308"/>
      <c r="V47" s="308"/>
      <c r="W47" s="308"/>
      <c r="X47" s="308"/>
      <c r="Y47" s="308"/>
      <c r="Z47" s="308"/>
      <c r="AA47" s="308"/>
      <c r="AB47" s="308"/>
      <c r="AC47" s="308"/>
      <c r="AD47" s="308"/>
      <c r="AE47" s="308"/>
      <c r="AF47" s="308"/>
      <c r="AG47" s="308"/>
      <c r="AH47" s="308"/>
      <c r="AI47" s="308"/>
      <c r="AJ47" s="319"/>
      <c r="AK47" s="308"/>
      <c r="AL47" s="308"/>
      <c r="AM47" s="308"/>
      <c r="AN47" s="308"/>
      <c r="AO47" s="308"/>
      <c r="AP47" s="308"/>
      <c r="AQ47" s="308"/>
      <c r="AR47" s="308"/>
      <c r="AS47" s="308"/>
      <c r="AT47" s="308"/>
      <c r="AU47" s="308"/>
      <c r="AV47" s="308"/>
      <c r="AW47" s="308"/>
      <c r="AX47" s="308"/>
      <c r="AY47" s="308"/>
      <c r="AZ47" s="308"/>
      <c r="BA47" s="308"/>
      <c r="BB47" s="308"/>
      <c r="BC47" s="308"/>
      <c r="BD47" s="308"/>
      <c r="BE47" s="308"/>
      <c r="BF47" s="308"/>
      <c r="BG47" s="308"/>
      <c r="BH47" s="308"/>
      <c r="BI47" s="308"/>
      <c r="BJ47" s="308"/>
      <c r="BK47" s="308"/>
      <c r="BL47" s="308"/>
      <c r="BM47" s="308"/>
      <c r="BN47" s="308"/>
      <c r="BO47" s="319"/>
      <c r="BP47" s="308"/>
      <c r="BQ47" s="308"/>
      <c r="BR47" s="308"/>
      <c r="BS47" s="308"/>
      <c r="BT47" s="308"/>
      <c r="BU47" s="308"/>
      <c r="BV47" s="308"/>
      <c r="BW47" s="308"/>
      <c r="BX47" s="308"/>
      <c r="BY47" s="308"/>
      <c r="BZ47" s="308"/>
      <c r="CA47" s="308"/>
      <c r="CB47" s="308"/>
      <c r="CC47" s="308"/>
      <c r="CD47" s="308"/>
      <c r="CE47" s="308"/>
      <c r="CF47" s="308"/>
      <c r="CG47" s="308"/>
      <c r="CH47" s="308"/>
      <c r="CI47" s="308"/>
      <c r="CJ47" s="308"/>
      <c r="CK47" s="308"/>
      <c r="CL47" s="308"/>
      <c r="CM47" s="308"/>
      <c r="CN47" s="308"/>
      <c r="CO47" s="308"/>
      <c r="CP47" s="308"/>
      <c r="CQ47" s="319"/>
      <c r="CR47" s="308"/>
      <c r="CS47" s="308"/>
      <c r="CT47" s="308"/>
      <c r="CU47" s="308"/>
      <c r="CV47" s="308"/>
      <c r="CW47" s="308"/>
      <c r="CX47" s="308"/>
      <c r="CY47" s="308"/>
      <c r="CZ47" s="308"/>
      <c r="DA47" s="308"/>
      <c r="DB47" s="308"/>
      <c r="DC47" s="308"/>
      <c r="DD47" s="308"/>
      <c r="DE47" s="308"/>
      <c r="DF47" s="308"/>
      <c r="DG47" s="308"/>
      <c r="DH47" s="308"/>
      <c r="DI47" s="308"/>
      <c r="DJ47" s="308"/>
      <c r="DK47" s="308"/>
      <c r="DL47" s="308"/>
      <c r="DM47" s="308"/>
      <c r="DN47" s="308"/>
      <c r="DO47" s="308"/>
      <c r="DP47" s="308"/>
      <c r="DQ47" s="308"/>
      <c r="DR47" s="308"/>
      <c r="DS47" s="308"/>
      <c r="DT47" s="308"/>
      <c r="DU47" s="308"/>
      <c r="DV47" s="1606" t="s">
        <v>349</v>
      </c>
      <c r="DW47" s="1607"/>
    </row>
    <row r="48" spans="2:187" ht="18" customHeight="1">
      <c r="B48" s="182"/>
      <c r="C48" s="183" t="s">
        <v>520</v>
      </c>
      <c r="D48" s="373"/>
      <c r="E48" s="196"/>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t="s">
        <v>522</v>
      </c>
      <c r="AG48" s="187" t="s">
        <v>522</v>
      </c>
      <c r="AH48" s="187" t="s">
        <v>522</v>
      </c>
      <c r="AI48" s="187" t="s">
        <v>522</v>
      </c>
      <c r="AJ48" s="196" t="s">
        <v>522</v>
      </c>
      <c r="AK48" s="187" t="s">
        <v>522</v>
      </c>
      <c r="AL48" s="187" t="s">
        <v>522</v>
      </c>
      <c r="AM48" s="187" t="s">
        <v>522</v>
      </c>
      <c r="AN48" s="187" t="s">
        <v>522</v>
      </c>
      <c r="AO48" s="187" t="s">
        <v>522</v>
      </c>
      <c r="AP48" s="187" t="s">
        <v>522</v>
      </c>
      <c r="AQ48" s="187" t="s">
        <v>522</v>
      </c>
      <c r="AR48" s="187" t="s">
        <v>522</v>
      </c>
      <c r="AS48" s="187" t="s">
        <v>522</v>
      </c>
      <c r="AT48" s="187" t="s">
        <v>522</v>
      </c>
      <c r="AU48" s="187" t="s">
        <v>522</v>
      </c>
      <c r="AV48" s="187" t="s">
        <v>522</v>
      </c>
      <c r="AW48" s="187" t="s">
        <v>522</v>
      </c>
      <c r="AX48" s="187" t="s">
        <v>522</v>
      </c>
      <c r="AY48" s="187" t="s">
        <v>522</v>
      </c>
      <c r="AZ48" s="187" t="s">
        <v>522</v>
      </c>
      <c r="BA48" s="187" t="s">
        <v>522</v>
      </c>
      <c r="BB48" s="187" t="s">
        <v>522</v>
      </c>
      <c r="BC48" s="187" t="s">
        <v>522</v>
      </c>
      <c r="BD48" s="187" t="s">
        <v>522</v>
      </c>
      <c r="BE48" s="187" t="s">
        <v>522</v>
      </c>
      <c r="BF48" s="187" t="s">
        <v>522</v>
      </c>
      <c r="BG48" s="187" t="s">
        <v>522</v>
      </c>
      <c r="BH48" s="187" t="s">
        <v>522</v>
      </c>
      <c r="BI48" s="187" t="s">
        <v>522</v>
      </c>
      <c r="BJ48" s="187" t="s">
        <v>522</v>
      </c>
      <c r="BK48" s="187" t="s">
        <v>522</v>
      </c>
      <c r="BL48" s="187" t="s">
        <v>522</v>
      </c>
      <c r="BM48" s="187" t="s">
        <v>522</v>
      </c>
      <c r="BN48" s="187" t="s">
        <v>522</v>
      </c>
      <c r="BO48" s="196" t="s">
        <v>522</v>
      </c>
      <c r="BP48" s="187" t="s">
        <v>522</v>
      </c>
      <c r="BQ48" s="187" t="s">
        <v>522</v>
      </c>
      <c r="BR48" s="187" t="s">
        <v>522</v>
      </c>
      <c r="BS48" s="187" t="s">
        <v>522</v>
      </c>
      <c r="BT48" s="187" t="s">
        <v>522</v>
      </c>
      <c r="BU48" s="187" t="s">
        <v>522</v>
      </c>
      <c r="BV48" s="187" t="s">
        <v>522</v>
      </c>
      <c r="BW48" s="187" t="s">
        <v>522</v>
      </c>
      <c r="BX48" s="187" t="s">
        <v>522</v>
      </c>
      <c r="BY48" s="187" t="s">
        <v>522</v>
      </c>
      <c r="BZ48" s="187" t="s">
        <v>522</v>
      </c>
      <c r="CA48" s="187" t="s">
        <v>522</v>
      </c>
      <c r="CB48" s="187" t="s">
        <v>522</v>
      </c>
      <c r="CC48" s="187" t="s">
        <v>522</v>
      </c>
      <c r="CD48" s="187" t="s">
        <v>522</v>
      </c>
      <c r="CE48" s="187" t="s">
        <v>522</v>
      </c>
      <c r="CF48" s="187" t="s">
        <v>522</v>
      </c>
      <c r="CG48" s="187" t="s">
        <v>522</v>
      </c>
      <c r="CH48" s="187" t="s">
        <v>522</v>
      </c>
      <c r="CI48" s="187" t="s">
        <v>522</v>
      </c>
      <c r="CJ48" s="187" t="s">
        <v>522</v>
      </c>
      <c r="CK48" s="187" t="s">
        <v>522</v>
      </c>
      <c r="CL48" s="187" t="s">
        <v>522</v>
      </c>
      <c r="CM48" s="187" t="s">
        <v>522</v>
      </c>
      <c r="CN48" s="187" t="s">
        <v>522</v>
      </c>
      <c r="CO48" s="187" t="s">
        <v>522</v>
      </c>
      <c r="CP48" s="187" t="s">
        <v>522</v>
      </c>
      <c r="CQ48" s="196" t="s">
        <v>522</v>
      </c>
      <c r="CR48" s="187" t="s">
        <v>522</v>
      </c>
      <c r="CS48" s="187" t="s">
        <v>522</v>
      </c>
      <c r="CT48" s="187" t="s">
        <v>522</v>
      </c>
      <c r="CU48" s="187" t="s">
        <v>522</v>
      </c>
      <c r="CV48" s="187" t="s">
        <v>522</v>
      </c>
      <c r="CW48" s="187" t="s">
        <v>522</v>
      </c>
      <c r="CX48" s="187" t="s">
        <v>522</v>
      </c>
      <c r="CY48" s="187" t="s">
        <v>522</v>
      </c>
      <c r="CZ48" s="187" t="s">
        <v>522</v>
      </c>
      <c r="DA48" s="187" t="s">
        <v>522</v>
      </c>
      <c r="DB48" s="187" t="s">
        <v>522</v>
      </c>
      <c r="DC48" s="187" t="s">
        <v>522</v>
      </c>
      <c r="DD48" s="187" t="s">
        <v>522</v>
      </c>
      <c r="DE48" s="187" t="s">
        <v>522</v>
      </c>
      <c r="DF48" s="187" t="s">
        <v>522</v>
      </c>
      <c r="DG48" s="187" t="s">
        <v>522</v>
      </c>
      <c r="DH48" s="187" t="s">
        <v>522</v>
      </c>
      <c r="DI48" s="187" t="s">
        <v>522</v>
      </c>
      <c r="DJ48" s="187" t="s">
        <v>522</v>
      </c>
      <c r="DK48" s="187" t="s">
        <v>522</v>
      </c>
      <c r="DL48" s="187" t="s">
        <v>522</v>
      </c>
      <c r="DM48" s="187" t="s">
        <v>522</v>
      </c>
      <c r="DN48" s="187" t="s">
        <v>522</v>
      </c>
      <c r="DO48" s="187" t="s">
        <v>522</v>
      </c>
      <c r="DP48" s="187" t="s">
        <v>522</v>
      </c>
      <c r="DQ48" s="187" t="s">
        <v>522</v>
      </c>
      <c r="DR48" s="187" t="s">
        <v>522</v>
      </c>
      <c r="DS48" s="187" t="s">
        <v>522</v>
      </c>
      <c r="DT48" s="187" t="s">
        <v>522</v>
      </c>
      <c r="DU48" s="311" t="s">
        <v>522</v>
      </c>
      <c r="DV48" s="1608">
        <f>COUNTA(E10:DV10,E29:DV29,E48:DU48)</f>
        <v>290</v>
      </c>
      <c r="DW48" s="1598"/>
    </row>
    <row r="49" spans="2:179" ht="18" customHeight="1">
      <c r="B49" s="182"/>
      <c r="C49" s="183" t="s">
        <v>523</v>
      </c>
      <c r="D49" s="373"/>
      <c r="E49" s="196"/>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96"/>
      <c r="AK49" s="187"/>
      <c r="AL49" s="187"/>
      <c r="AM49" s="187"/>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96"/>
      <c r="BP49" s="187"/>
      <c r="BQ49" s="187"/>
      <c r="BR49" s="187"/>
      <c r="BS49" s="187"/>
      <c r="BT49" s="187"/>
      <c r="BU49" s="187"/>
      <c r="BV49" s="187"/>
      <c r="BW49" s="187"/>
      <c r="BX49" s="187"/>
      <c r="BY49" s="187"/>
      <c r="BZ49" s="187"/>
      <c r="CA49" s="187"/>
      <c r="CB49" s="187"/>
      <c r="CC49" s="187"/>
      <c r="CD49" s="187"/>
      <c r="CE49" s="187"/>
      <c r="CF49" s="187"/>
      <c r="CG49" s="187"/>
      <c r="CH49" s="187"/>
      <c r="CI49" s="187"/>
      <c r="CJ49" s="187"/>
      <c r="CK49" s="187"/>
      <c r="CL49" s="187"/>
      <c r="CM49" s="187"/>
      <c r="CN49" s="187"/>
      <c r="CO49" s="187"/>
      <c r="CP49" s="187"/>
      <c r="CQ49" s="196"/>
      <c r="CR49" s="187"/>
      <c r="CS49" s="187"/>
      <c r="CT49" s="187"/>
      <c r="CU49" s="187"/>
      <c r="CV49" s="187"/>
      <c r="CW49" s="187"/>
      <c r="CX49" s="187"/>
      <c r="CY49" s="187"/>
      <c r="CZ49" s="187"/>
      <c r="DA49" s="187"/>
      <c r="DB49" s="187"/>
      <c r="DC49" s="187"/>
      <c r="DD49" s="187"/>
      <c r="DE49" s="187"/>
      <c r="DF49" s="187"/>
      <c r="DG49" s="187"/>
      <c r="DH49" s="187"/>
      <c r="DI49" s="187"/>
      <c r="DJ49" s="187"/>
      <c r="DK49" s="187"/>
      <c r="DL49" s="187"/>
      <c r="DM49" s="187"/>
      <c r="DN49" s="187"/>
      <c r="DO49" s="187"/>
      <c r="DP49" s="187"/>
      <c r="DQ49" s="187"/>
      <c r="DR49" s="187"/>
      <c r="DS49" s="187"/>
      <c r="DT49" s="187"/>
      <c r="DU49" s="311"/>
      <c r="DV49" s="1597">
        <f>COUNTA(E11:DV11,E30:DV30,E49:DU49)</f>
        <v>0</v>
      </c>
      <c r="DW49" s="1598"/>
    </row>
    <row r="50" spans="2:179" ht="18" customHeight="1">
      <c r="B50" s="288" t="s">
        <v>625</v>
      </c>
      <c r="C50" s="184"/>
      <c r="D50" s="185"/>
      <c r="E50" s="312" t="s">
        <v>522</v>
      </c>
      <c r="F50" s="313" t="s">
        <v>522</v>
      </c>
      <c r="G50" s="313" t="s">
        <v>522</v>
      </c>
      <c r="H50" s="313"/>
      <c r="I50" s="313"/>
      <c r="J50" s="313" t="s">
        <v>522</v>
      </c>
      <c r="K50" s="313" t="s">
        <v>522</v>
      </c>
      <c r="L50" s="313" t="s">
        <v>522</v>
      </c>
      <c r="M50" s="313" t="s">
        <v>522</v>
      </c>
      <c r="N50" s="313" t="s">
        <v>522</v>
      </c>
      <c r="O50" s="313"/>
      <c r="P50" s="313"/>
      <c r="Q50" s="313" t="s">
        <v>522</v>
      </c>
      <c r="R50" s="313" t="s">
        <v>522</v>
      </c>
      <c r="S50" s="313" t="s">
        <v>522</v>
      </c>
      <c r="T50" s="313" t="s">
        <v>522</v>
      </c>
      <c r="U50" s="313" t="s">
        <v>522</v>
      </c>
      <c r="V50" s="313"/>
      <c r="W50" s="313"/>
      <c r="X50" s="313" t="s">
        <v>522</v>
      </c>
      <c r="Y50" s="313" t="s">
        <v>522</v>
      </c>
      <c r="Z50" s="313" t="s">
        <v>522</v>
      </c>
      <c r="AA50" s="313" t="s">
        <v>522</v>
      </c>
      <c r="AB50" s="313" t="s">
        <v>522</v>
      </c>
      <c r="AC50" s="313"/>
      <c r="AD50" s="313"/>
      <c r="AE50" s="313" t="s">
        <v>522</v>
      </c>
      <c r="AF50" s="313" t="s">
        <v>522</v>
      </c>
      <c r="AG50" s="313" t="s">
        <v>522</v>
      </c>
      <c r="AH50" s="313" t="s">
        <v>522</v>
      </c>
      <c r="AI50" s="313" t="s">
        <v>522</v>
      </c>
      <c r="AJ50" s="312"/>
      <c r="AK50" s="313"/>
      <c r="AL50" s="313" t="s">
        <v>522</v>
      </c>
      <c r="AM50" s="313" t="s">
        <v>522</v>
      </c>
      <c r="AN50" s="313" t="s">
        <v>522</v>
      </c>
      <c r="AO50" s="313" t="s">
        <v>522</v>
      </c>
      <c r="AP50" s="313" t="s">
        <v>522</v>
      </c>
      <c r="AQ50" s="313"/>
      <c r="AR50" s="313"/>
      <c r="AS50" s="313"/>
      <c r="AT50" s="313" t="s">
        <v>522</v>
      </c>
      <c r="AU50" s="313" t="s">
        <v>522</v>
      </c>
      <c r="AV50" s="313" t="s">
        <v>522</v>
      </c>
      <c r="AW50" s="313" t="s">
        <v>522</v>
      </c>
      <c r="AX50" s="313"/>
      <c r="AY50" s="313"/>
      <c r="AZ50" s="313" t="s">
        <v>522</v>
      </c>
      <c r="BA50" s="313" t="s">
        <v>522</v>
      </c>
      <c r="BB50" s="313" t="s">
        <v>522</v>
      </c>
      <c r="BC50" s="313" t="s">
        <v>522</v>
      </c>
      <c r="BD50" s="313" t="s">
        <v>522</v>
      </c>
      <c r="BE50" s="313"/>
      <c r="BF50" s="313"/>
      <c r="BG50" s="313" t="s">
        <v>522</v>
      </c>
      <c r="BH50" s="313" t="s">
        <v>522</v>
      </c>
      <c r="BI50" s="313" t="s">
        <v>522</v>
      </c>
      <c r="BJ50" s="313" t="s">
        <v>522</v>
      </c>
      <c r="BK50" s="313" t="s">
        <v>522</v>
      </c>
      <c r="BL50" s="313"/>
      <c r="BM50" s="313"/>
      <c r="BN50" s="313" t="s">
        <v>522</v>
      </c>
      <c r="BO50" s="312" t="s">
        <v>522</v>
      </c>
      <c r="BP50" s="313" t="s">
        <v>522</v>
      </c>
      <c r="BQ50" s="313" t="s">
        <v>522</v>
      </c>
      <c r="BR50" s="313" t="s">
        <v>522</v>
      </c>
      <c r="BS50" s="313"/>
      <c r="BT50" s="313"/>
      <c r="BU50" s="313" t="s">
        <v>522</v>
      </c>
      <c r="BV50" s="313" t="s">
        <v>522</v>
      </c>
      <c r="BW50" s="313" t="s">
        <v>522</v>
      </c>
      <c r="BX50" s="313" t="s">
        <v>522</v>
      </c>
      <c r="BY50" s="313"/>
      <c r="BZ50" s="313"/>
      <c r="CA50" s="313"/>
      <c r="CB50" s="313" t="s">
        <v>522</v>
      </c>
      <c r="CC50" s="313" t="s">
        <v>522</v>
      </c>
      <c r="CD50" s="313" t="s">
        <v>522</v>
      </c>
      <c r="CE50" s="313" t="s">
        <v>522</v>
      </c>
      <c r="CF50" s="313" t="s">
        <v>522</v>
      </c>
      <c r="CG50" s="313"/>
      <c r="CH50" s="313"/>
      <c r="CI50" s="313" t="s">
        <v>522</v>
      </c>
      <c r="CJ50" s="313" t="s">
        <v>522</v>
      </c>
      <c r="CK50" s="313"/>
      <c r="CL50" s="313" t="s">
        <v>522</v>
      </c>
      <c r="CM50" s="313" t="s">
        <v>522</v>
      </c>
      <c r="CN50" s="313"/>
      <c r="CO50" s="313"/>
      <c r="CP50" s="313" t="s">
        <v>522</v>
      </c>
      <c r="CQ50" s="312" t="s">
        <v>522</v>
      </c>
      <c r="CR50" s="313" t="s">
        <v>522</v>
      </c>
      <c r="CS50" s="313" t="s">
        <v>522</v>
      </c>
      <c r="CT50" s="313" t="s">
        <v>522</v>
      </c>
      <c r="CU50" s="313"/>
      <c r="CV50" s="313"/>
      <c r="CW50" s="313" t="s">
        <v>522</v>
      </c>
      <c r="CX50" s="313" t="s">
        <v>522</v>
      </c>
      <c r="CY50" s="313" t="s">
        <v>522</v>
      </c>
      <c r="CZ50" s="313" t="s">
        <v>522</v>
      </c>
      <c r="DA50" s="313" t="s">
        <v>522</v>
      </c>
      <c r="DB50" s="313"/>
      <c r="DC50" s="313"/>
      <c r="DD50" s="313" t="s">
        <v>522</v>
      </c>
      <c r="DE50" s="313" t="s">
        <v>522</v>
      </c>
      <c r="DF50" s="313" t="s">
        <v>522</v>
      </c>
      <c r="DG50" s="313" t="s">
        <v>522</v>
      </c>
      <c r="DH50" s="313" t="s">
        <v>522</v>
      </c>
      <c r="DI50" s="313"/>
      <c r="DJ50" s="313"/>
      <c r="DK50" s="313"/>
      <c r="DL50" s="313" t="s">
        <v>522</v>
      </c>
      <c r="DM50" s="313" t="s">
        <v>522</v>
      </c>
      <c r="DN50" s="313" t="s">
        <v>522</v>
      </c>
      <c r="DO50" s="313" t="s">
        <v>522</v>
      </c>
      <c r="DP50" s="313"/>
      <c r="DQ50" s="313"/>
      <c r="DR50" s="313" t="s">
        <v>522</v>
      </c>
      <c r="DS50" s="313" t="s">
        <v>522</v>
      </c>
      <c r="DT50" s="313" t="s">
        <v>522</v>
      </c>
      <c r="DU50" s="314" t="s">
        <v>522</v>
      </c>
      <c r="DV50" s="1609">
        <f>COUNTA(E12:DV12,E31:DV31,E50:DU50)</f>
        <v>245</v>
      </c>
      <c r="DW50" s="1610"/>
    </row>
    <row r="51" spans="2:179" ht="18" customHeight="1">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O51" s="321"/>
      <c r="AP51" s="321"/>
      <c r="AQ51" s="321"/>
      <c r="AR51" s="321"/>
      <c r="AS51" s="321"/>
      <c r="AT51" s="321"/>
      <c r="AU51" s="321"/>
      <c r="AV51" s="321"/>
      <c r="AW51" s="321"/>
      <c r="AX51" s="321"/>
      <c r="AY51" s="321"/>
      <c r="AZ51" s="321"/>
      <c r="BA51" s="321"/>
      <c r="BB51" s="321"/>
      <c r="BC51" s="321"/>
      <c r="BD51" s="321"/>
      <c r="BE51" s="321"/>
      <c r="BF51" s="321"/>
      <c r="BG51" s="321"/>
      <c r="BH51" s="321"/>
      <c r="BI51" s="321"/>
      <c r="BJ51" s="321"/>
      <c r="BK51" s="321"/>
      <c r="BL51" s="321"/>
      <c r="BM51" s="321"/>
      <c r="BN51" s="321"/>
      <c r="BO51" s="321"/>
      <c r="BP51" s="321"/>
      <c r="BQ51" s="321"/>
      <c r="BR51" s="321"/>
      <c r="BS51" s="321"/>
      <c r="BT51" s="321"/>
      <c r="BU51" s="321"/>
      <c r="BV51" s="321"/>
      <c r="BW51" s="321"/>
      <c r="BX51" s="321"/>
      <c r="BY51" s="321"/>
      <c r="BZ51" s="321"/>
      <c r="CA51" s="321"/>
      <c r="CB51" s="321"/>
      <c r="CC51" s="321"/>
      <c r="CD51" s="321"/>
      <c r="CE51" s="321"/>
      <c r="CF51" s="321"/>
      <c r="CG51" s="321"/>
      <c r="CH51" s="321"/>
      <c r="CI51" s="321"/>
      <c r="CJ51" s="321"/>
      <c r="CK51" s="321"/>
      <c r="CL51" s="321"/>
      <c r="CM51" s="321"/>
      <c r="CN51" s="321"/>
      <c r="CO51" s="321"/>
      <c r="CP51" s="321"/>
      <c r="CQ51" s="321"/>
      <c r="CR51" s="321"/>
      <c r="CS51" s="321"/>
      <c r="CT51" s="321"/>
      <c r="CU51" s="321"/>
      <c r="CV51" s="321"/>
      <c r="CW51" s="321"/>
      <c r="CX51" s="321"/>
      <c r="CY51" s="321"/>
      <c r="CZ51" s="321"/>
      <c r="DA51" s="321"/>
      <c r="DB51" s="321"/>
      <c r="DC51" s="321"/>
      <c r="DD51" s="321"/>
      <c r="DE51" s="321"/>
      <c r="DF51" s="321"/>
      <c r="DG51" s="321"/>
      <c r="DH51" s="321"/>
      <c r="DI51" s="321"/>
      <c r="DJ51" s="321"/>
      <c r="DK51" s="321"/>
      <c r="DL51" s="321"/>
      <c r="DM51" s="321"/>
      <c r="DN51" s="321"/>
      <c r="DO51" s="321"/>
      <c r="DP51" s="321"/>
      <c r="DQ51" s="321"/>
      <c r="DR51" s="321"/>
      <c r="DS51" s="321"/>
      <c r="DT51" s="321"/>
      <c r="DU51" s="321"/>
      <c r="DV51" s="323"/>
      <c r="DW51" s="323"/>
      <c r="DX51" s="211"/>
    </row>
    <row r="52" spans="2:179" ht="18" customHeight="1">
      <c r="B52" s="294" t="s">
        <v>524</v>
      </c>
      <c r="C52" s="295"/>
      <c r="D52" s="186"/>
      <c r="E52" s="212">
        <v>4</v>
      </c>
      <c r="F52" s="213">
        <v>4</v>
      </c>
      <c r="G52" s="213">
        <v>4</v>
      </c>
      <c r="H52" s="213">
        <v>4</v>
      </c>
      <c r="I52" s="213">
        <v>4</v>
      </c>
      <c r="J52" s="213">
        <v>4</v>
      </c>
      <c r="K52" s="213">
        <v>4</v>
      </c>
      <c r="L52" s="213">
        <v>4</v>
      </c>
      <c r="M52" s="213">
        <v>4</v>
      </c>
      <c r="N52" s="213">
        <v>4</v>
      </c>
      <c r="O52" s="213">
        <v>4</v>
      </c>
      <c r="P52" s="213">
        <v>4</v>
      </c>
      <c r="Q52" s="213">
        <v>3</v>
      </c>
      <c r="R52" s="213">
        <v>3</v>
      </c>
      <c r="S52" s="213">
        <v>3</v>
      </c>
      <c r="T52" s="213">
        <v>3</v>
      </c>
      <c r="U52" s="213">
        <v>3</v>
      </c>
      <c r="V52" s="213">
        <v>3</v>
      </c>
      <c r="W52" s="213">
        <v>3</v>
      </c>
      <c r="X52" s="213">
        <v>3</v>
      </c>
      <c r="Y52" s="213">
        <v>3</v>
      </c>
      <c r="Z52" s="213">
        <v>3</v>
      </c>
      <c r="AA52" s="213">
        <v>3</v>
      </c>
      <c r="AB52" s="213">
        <v>3</v>
      </c>
      <c r="AC52" s="213">
        <v>3</v>
      </c>
      <c r="AD52" s="213">
        <v>3</v>
      </c>
      <c r="AE52" s="213">
        <v>3</v>
      </c>
      <c r="AF52" s="213">
        <v>3</v>
      </c>
      <c r="AG52" s="213">
        <v>3</v>
      </c>
      <c r="AH52" s="213">
        <v>3</v>
      </c>
      <c r="AI52" s="214">
        <v>3</v>
      </c>
      <c r="AJ52" s="212">
        <v>3</v>
      </c>
      <c r="AK52" s="213">
        <v>3</v>
      </c>
      <c r="AL52" s="213">
        <v>3</v>
      </c>
      <c r="AM52" s="213">
        <v>3</v>
      </c>
      <c r="AN52" s="213">
        <v>3</v>
      </c>
      <c r="AO52" s="213">
        <v>3</v>
      </c>
      <c r="AP52" s="213">
        <v>3</v>
      </c>
      <c r="AQ52" s="213">
        <v>3</v>
      </c>
      <c r="AR52" s="213">
        <v>3</v>
      </c>
      <c r="AS52" s="213">
        <v>3</v>
      </c>
      <c r="AT52" s="213">
        <v>3</v>
      </c>
      <c r="AU52" s="213">
        <v>3</v>
      </c>
      <c r="AV52" s="213">
        <v>3</v>
      </c>
      <c r="AW52" s="213">
        <v>3</v>
      </c>
      <c r="AX52" s="213">
        <v>3</v>
      </c>
      <c r="AY52" s="213">
        <v>2</v>
      </c>
      <c r="AZ52" s="213">
        <v>2</v>
      </c>
      <c r="BA52" s="213">
        <v>2</v>
      </c>
      <c r="BB52" s="213">
        <v>2</v>
      </c>
      <c r="BC52" s="213">
        <v>2</v>
      </c>
      <c r="BD52" s="213">
        <v>2</v>
      </c>
      <c r="BE52" s="213">
        <v>2</v>
      </c>
      <c r="BF52" s="213">
        <v>2</v>
      </c>
      <c r="BG52" s="198">
        <v>2</v>
      </c>
      <c r="BH52" s="198">
        <v>2</v>
      </c>
      <c r="BI52" s="198">
        <v>2</v>
      </c>
      <c r="BJ52" s="198">
        <v>2</v>
      </c>
      <c r="BK52" s="198">
        <v>2</v>
      </c>
      <c r="BL52" s="198">
        <v>2</v>
      </c>
      <c r="BM52" s="198">
        <v>2</v>
      </c>
      <c r="BN52" s="199">
        <v>2</v>
      </c>
      <c r="BO52" s="197">
        <v>2</v>
      </c>
      <c r="BP52" s="198">
        <v>2</v>
      </c>
      <c r="BQ52" s="198">
        <v>2</v>
      </c>
      <c r="BR52" s="198">
        <v>2</v>
      </c>
      <c r="BS52" s="198">
        <v>2</v>
      </c>
      <c r="BT52" s="198">
        <v>2</v>
      </c>
      <c r="BU52" s="198">
        <v>1</v>
      </c>
      <c r="BV52" s="198">
        <v>1</v>
      </c>
      <c r="BW52" s="198">
        <v>1</v>
      </c>
      <c r="BX52" s="198">
        <v>1</v>
      </c>
      <c r="BY52" s="198">
        <v>1</v>
      </c>
      <c r="BZ52" s="198">
        <v>1</v>
      </c>
      <c r="CA52" s="198">
        <v>1</v>
      </c>
      <c r="CB52" s="198">
        <v>1</v>
      </c>
      <c r="CC52" s="198">
        <v>1</v>
      </c>
      <c r="CD52" s="198">
        <v>1</v>
      </c>
      <c r="CE52" s="198">
        <v>1</v>
      </c>
      <c r="CF52" s="198">
        <v>1</v>
      </c>
      <c r="CG52" s="198">
        <v>1</v>
      </c>
      <c r="CH52" s="198">
        <v>1</v>
      </c>
      <c r="CI52" s="198">
        <v>1</v>
      </c>
      <c r="CJ52" s="198">
        <v>1</v>
      </c>
      <c r="CK52" s="198">
        <v>1</v>
      </c>
      <c r="CL52" s="198">
        <v>1</v>
      </c>
      <c r="CM52" s="198">
        <v>1</v>
      </c>
      <c r="CN52" s="198">
        <v>1</v>
      </c>
      <c r="CO52" s="198">
        <v>1</v>
      </c>
      <c r="CP52" s="199">
        <v>1</v>
      </c>
      <c r="CQ52" s="197">
        <v>1</v>
      </c>
      <c r="CR52" s="198">
        <v>1</v>
      </c>
      <c r="CS52" s="198">
        <v>1</v>
      </c>
      <c r="CT52" s="198">
        <v>1</v>
      </c>
      <c r="CU52" s="198">
        <v>1</v>
      </c>
      <c r="CV52" s="198">
        <v>1</v>
      </c>
      <c r="CW52" s="198">
        <v>1</v>
      </c>
      <c r="CX52" s="198">
        <v>1</v>
      </c>
      <c r="CY52" s="198">
        <v>1</v>
      </c>
      <c r="CZ52" s="198">
        <v>2</v>
      </c>
      <c r="DA52" s="198">
        <v>2</v>
      </c>
      <c r="DB52" s="198">
        <v>2</v>
      </c>
      <c r="DC52" s="198">
        <v>2</v>
      </c>
      <c r="DD52" s="198">
        <v>2</v>
      </c>
      <c r="DE52" s="198">
        <v>2</v>
      </c>
      <c r="DF52" s="198">
        <v>2</v>
      </c>
      <c r="DG52" s="198">
        <v>2</v>
      </c>
      <c r="DH52" s="198">
        <v>2</v>
      </c>
      <c r="DI52" s="198">
        <v>2</v>
      </c>
      <c r="DJ52" s="198">
        <v>2</v>
      </c>
      <c r="DK52" s="198">
        <v>2</v>
      </c>
      <c r="DL52" s="198">
        <v>2</v>
      </c>
      <c r="DM52" s="198">
        <v>2</v>
      </c>
      <c r="DN52" s="198">
        <v>2</v>
      </c>
      <c r="DO52" s="198">
        <v>2</v>
      </c>
      <c r="DP52" s="198">
        <v>2</v>
      </c>
      <c r="DQ52" s="198">
        <v>2</v>
      </c>
      <c r="DR52" s="198">
        <v>2</v>
      </c>
      <c r="DS52" s="213">
        <v>2</v>
      </c>
      <c r="DT52" s="213">
        <v>2</v>
      </c>
      <c r="DU52" s="213">
        <v>2</v>
      </c>
      <c r="DV52" s="1606" t="s">
        <v>349</v>
      </c>
      <c r="DW52" s="1607"/>
    </row>
    <row r="53" spans="2:179" ht="18" customHeight="1">
      <c r="B53" s="182"/>
      <c r="C53" s="193" t="s">
        <v>205</v>
      </c>
      <c r="D53" s="371">
        <f>'様式第15号-3-1（別紙1）'!$M$103</f>
        <v>13600</v>
      </c>
      <c r="E53" s="324" t="str">
        <f t="shared" ref="E53:AJ53" si="56">IF(E52=1,E52,"")</f>
        <v/>
      </c>
      <c r="F53" s="204" t="str">
        <f t="shared" si="56"/>
        <v/>
      </c>
      <c r="G53" s="204" t="str">
        <f t="shared" si="56"/>
        <v/>
      </c>
      <c r="H53" s="204" t="str">
        <f t="shared" si="56"/>
        <v/>
      </c>
      <c r="I53" s="204" t="str">
        <f t="shared" si="56"/>
        <v/>
      </c>
      <c r="J53" s="204" t="str">
        <f t="shared" si="56"/>
        <v/>
      </c>
      <c r="K53" s="204" t="str">
        <f t="shared" si="56"/>
        <v/>
      </c>
      <c r="L53" s="204" t="str">
        <f t="shared" si="56"/>
        <v/>
      </c>
      <c r="M53" s="204" t="str">
        <f t="shared" si="56"/>
        <v/>
      </c>
      <c r="N53" s="204" t="str">
        <f t="shared" si="56"/>
        <v/>
      </c>
      <c r="O53" s="204" t="str">
        <f t="shared" si="56"/>
        <v/>
      </c>
      <c r="P53" s="204" t="str">
        <f t="shared" si="56"/>
        <v/>
      </c>
      <c r="Q53" s="204" t="str">
        <f t="shared" si="56"/>
        <v/>
      </c>
      <c r="R53" s="204" t="str">
        <f t="shared" si="56"/>
        <v/>
      </c>
      <c r="S53" s="204" t="str">
        <f t="shared" si="56"/>
        <v/>
      </c>
      <c r="T53" s="204" t="str">
        <f t="shared" si="56"/>
        <v/>
      </c>
      <c r="U53" s="204" t="str">
        <f t="shared" si="56"/>
        <v/>
      </c>
      <c r="V53" s="204" t="str">
        <f t="shared" si="56"/>
        <v/>
      </c>
      <c r="W53" s="204" t="str">
        <f t="shared" si="56"/>
        <v/>
      </c>
      <c r="X53" s="204" t="str">
        <f t="shared" si="56"/>
        <v/>
      </c>
      <c r="Y53" s="204" t="str">
        <f t="shared" si="56"/>
        <v/>
      </c>
      <c r="Z53" s="204" t="str">
        <f t="shared" si="56"/>
        <v/>
      </c>
      <c r="AA53" s="204" t="str">
        <f t="shared" si="56"/>
        <v/>
      </c>
      <c r="AB53" s="204" t="str">
        <f t="shared" si="56"/>
        <v/>
      </c>
      <c r="AC53" s="204" t="str">
        <f t="shared" si="56"/>
        <v/>
      </c>
      <c r="AD53" s="204" t="str">
        <f t="shared" si="56"/>
        <v/>
      </c>
      <c r="AE53" s="204" t="str">
        <f t="shared" si="56"/>
        <v/>
      </c>
      <c r="AF53" s="204" t="str">
        <f t="shared" si="56"/>
        <v/>
      </c>
      <c r="AG53" s="204" t="str">
        <f t="shared" si="56"/>
        <v/>
      </c>
      <c r="AH53" s="204" t="str">
        <f t="shared" si="56"/>
        <v/>
      </c>
      <c r="AI53" s="325" t="str">
        <f t="shared" si="56"/>
        <v/>
      </c>
      <c r="AJ53" s="324" t="str">
        <f t="shared" si="56"/>
        <v/>
      </c>
      <c r="AK53" s="204" t="str">
        <f t="shared" ref="AK53:BP53" si="57">IF(AK52=1,AK52,"")</f>
        <v/>
      </c>
      <c r="AL53" s="204" t="str">
        <f t="shared" si="57"/>
        <v/>
      </c>
      <c r="AM53" s="204" t="str">
        <f t="shared" si="57"/>
        <v/>
      </c>
      <c r="AN53" s="204" t="str">
        <f t="shared" si="57"/>
        <v/>
      </c>
      <c r="AO53" s="204" t="str">
        <f t="shared" si="57"/>
        <v/>
      </c>
      <c r="AP53" s="204" t="str">
        <f t="shared" si="57"/>
        <v/>
      </c>
      <c r="AQ53" s="204" t="str">
        <f t="shared" si="57"/>
        <v/>
      </c>
      <c r="AR53" s="204" t="str">
        <f t="shared" si="57"/>
        <v/>
      </c>
      <c r="AS53" s="204" t="str">
        <f t="shared" si="57"/>
        <v/>
      </c>
      <c r="AT53" s="204" t="str">
        <f t="shared" si="57"/>
        <v/>
      </c>
      <c r="AU53" s="204" t="str">
        <f t="shared" si="57"/>
        <v/>
      </c>
      <c r="AV53" s="204" t="str">
        <f t="shared" si="57"/>
        <v/>
      </c>
      <c r="AW53" s="204" t="str">
        <f t="shared" si="57"/>
        <v/>
      </c>
      <c r="AX53" s="204" t="str">
        <f t="shared" si="57"/>
        <v/>
      </c>
      <c r="AY53" s="204" t="str">
        <f t="shared" si="57"/>
        <v/>
      </c>
      <c r="AZ53" s="204" t="str">
        <f t="shared" si="57"/>
        <v/>
      </c>
      <c r="BA53" s="204" t="str">
        <f t="shared" si="57"/>
        <v/>
      </c>
      <c r="BB53" s="204" t="str">
        <f t="shared" si="57"/>
        <v/>
      </c>
      <c r="BC53" s="204" t="str">
        <f t="shared" si="57"/>
        <v/>
      </c>
      <c r="BD53" s="204" t="str">
        <f t="shared" si="57"/>
        <v/>
      </c>
      <c r="BE53" s="204" t="str">
        <f t="shared" si="57"/>
        <v/>
      </c>
      <c r="BF53" s="204" t="str">
        <f t="shared" si="57"/>
        <v/>
      </c>
      <c r="BG53" s="202" t="str">
        <f t="shared" si="57"/>
        <v/>
      </c>
      <c r="BH53" s="202" t="str">
        <f t="shared" si="57"/>
        <v/>
      </c>
      <c r="BI53" s="202" t="str">
        <f t="shared" si="57"/>
        <v/>
      </c>
      <c r="BJ53" s="202" t="str">
        <f t="shared" si="57"/>
        <v/>
      </c>
      <c r="BK53" s="202" t="str">
        <f t="shared" si="57"/>
        <v/>
      </c>
      <c r="BL53" s="202" t="str">
        <f t="shared" si="57"/>
        <v/>
      </c>
      <c r="BM53" s="202" t="str">
        <f t="shared" si="57"/>
        <v/>
      </c>
      <c r="BN53" s="203" t="str">
        <f t="shared" si="57"/>
        <v/>
      </c>
      <c r="BO53" s="201" t="str">
        <f t="shared" si="57"/>
        <v/>
      </c>
      <c r="BP53" s="202" t="str">
        <f t="shared" si="57"/>
        <v/>
      </c>
      <c r="BQ53" s="202" t="str">
        <f t="shared" ref="BQ53:CV53" si="58">IF(BQ52=1,BQ52,"")</f>
        <v/>
      </c>
      <c r="BR53" s="202" t="str">
        <f t="shared" si="58"/>
        <v/>
      </c>
      <c r="BS53" s="202" t="str">
        <f t="shared" si="58"/>
        <v/>
      </c>
      <c r="BT53" s="202" t="str">
        <f t="shared" si="58"/>
        <v/>
      </c>
      <c r="BU53" s="326">
        <f t="shared" si="58"/>
        <v>1</v>
      </c>
      <c r="BV53" s="326">
        <f t="shared" si="58"/>
        <v>1</v>
      </c>
      <c r="BW53" s="326">
        <f t="shared" si="58"/>
        <v>1</v>
      </c>
      <c r="BX53" s="326">
        <f t="shared" si="58"/>
        <v>1</v>
      </c>
      <c r="BY53" s="326">
        <f t="shared" si="58"/>
        <v>1</v>
      </c>
      <c r="BZ53" s="326">
        <f t="shared" si="58"/>
        <v>1</v>
      </c>
      <c r="CA53" s="326">
        <f t="shared" si="58"/>
        <v>1</v>
      </c>
      <c r="CB53" s="326">
        <f t="shared" si="58"/>
        <v>1</v>
      </c>
      <c r="CC53" s="326">
        <f t="shared" si="58"/>
        <v>1</v>
      </c>
      <c r="CD53" s="326">
        <f t="shared" si="58"/>
        <v>1</v>
      </c>
      <c r="CE53" s="326">
        <f t="shared" si="58"/>
        <v>1</v>
      </c>
      <c r="CF53" s="326">
        <f t="shared" si="58"/>
        <v>1</v>
      </c>
      <c r="CG53" s="326">
        <f t="shared" si="58"/>
        <v>1</v>
      </c>
      <c r="CH53" s="326">
        <f t="shared" si="58"/>
        <v>1</v>
      </c>
      <c r="CI53" s="326">
        <f t="shared" si="58"/>
        <v>1</v>
      </c>
      <c r="CJ53" s="326">
        <f t="shared" si="58"/>
        <v>1</v>
      </c>
      <c r="CK53" s="326">
        <f t="shared" si="58"/>
        <v>1</v>
      </c>
      <c r="CL53" s="326">
        <f t="shared" si="58"/>
        <v>1</v>
      </c>
      <c r="CM53" s="326">
        <f t="shared" si="58"/>
        <v>1</v>
      </c>
      <c r="CN53" s="326">
        <f t="shared" si="58"/>
        <v>1</v>
      </c>
      <c r="CO53" s="326">
        <f t="shared" si="58"/>
        <v>1</v>
      </c>
      <c r="CP53" s="327">
        <f t="shared" si="58"/>
        <v>1</v>
      </c>
      <c r="CQ53" s="328">
        <f t="shared" si="58"/>
        <v>1</v>
      </c>
      <c r="CR53" s="326">
        <f t="shared" si="58"/>
        <v>1</v>
      </c>
      <c r="CS53" s="326">
        <f t="shared" si="58"/>
        <v>1</v>
      </c>
      <c r="CT53" s="326">
        <f t="shared" si="58"/>
        <v>1</v>
      </c>
      <c r="CU53" s="326">
        <f t="shared" si="58"/>
        <v>1</v>
      </c>
      <c r="CV53" s="326">
        <f t="shared" si="58"/>
        <v>1</v>
      </c>
      <c r="CW53" s="326">
        <f t="shared" ref="CW53:DU53" si="59">IF(CW52=1,CW52,"")</f>
        <v>1</v>
      </c>
      <c r="CX53" s="326">
        <f t="shared" si="59"/>
        <v>1</v>
      </c>
      <c r="CY53" s="326">
        <f t="shared" si="59"/>
        <v>1</v>
      </c>
      <c r="CZ53" s="202" t="str">
        <f t="shared" si="59"/>
        <v/>
      </c>
      <c r="DA53" s="202" t="str">
        <f t="shared" si="59"/>
        <v/>
      </c>
      <c r="DB53" s="202" t="str">
        <f t="shared" si="59"/>
        <v/>
      </c>
      <c r="DC53" s="202" t="str">
        <f t="shared" si="59"/>
        <v/>
      </c>
      <c r="DD53" s="202" t="str">
        <f t="shared" si="59"/>
        <v/>
      </c>
      <c r="DE53" s="202" t="str">
        <f t="shared" si="59"/>
        <v/>
      </c>
      <c r="DF53" s="202" t="str">
        <f t="shared" si="59"/>
        <v/>
      </c>
      <c r="DG53" s="202" t="str">
        <f t="shared" si="59"/>
        <v/>
      </c>
      <c r="DH53" s="202" t="str">
        <f t="shared" si="59"/>
        <v/>
      </c>
      <c r="DI53" s="202" t="str">
        <f t="shared" si="59"/>
        <v/>
      </c>
      <c r="DJ53" s="202" t="str">
        <f t="shared" si="59"/>
        <v/>
      </c>
      <c r="DK53" s="202" t="str">
        <f t="shared" si="59"/>
        <v/>
      </c>
      <c r="DL53" s="202" t="str">
        <f t="shared" si="59"/>
        <v/>
      </c>
      <c r="DM53" s="202" t="str">
        <f t="shared" si="59"/>
        <v/>
      </c>
      <c r="DN53" s="202" t="str">
        <f t="shared" si="59"/>
        <v/>
      </c>
      <c r="DO53" s="202" t="str">
        <f t="shared" si="59"/>
        <v/>
      </c>
      <c r="DP53" s="202" t="str">
        <f t="shared" si="59"/>
        <v/>
      </c>
      <c r="DQ53" s="202" t="str">
        <f t="shared" si="59"/>
        <v/>
      </c>
      <c r="DR53" s="202" t="str">
        <f t="shared" si="59"/>
        <v/>
      </c>
      <c r="DS53" s="204" t="str">
        <f t="shared" si="59"/>
        <v/>
      </c>
      <c r="DT53" s="204" t="str">
        <f t="shared" si="59"/>
        <v/>
      </c>
      <c r="DU53" s="205" t="str">
        <f t="shared" si="59"/>
        <v/>
      </c>
      <c r="DV53" s="1611">
        <f>COUNTIF(E14:DV14,"1")+COUNTIF(E52:DU52,"1")+COUNTIF(E33:DV33,"1")</f>
        <v>31</v>
      </c>
      <c r="DW53" s="1612"/>
    </row>
    <row r="54" spans="2:179" ht="18" customHeight="1">
      <c r="B54" s="182"/>
      <c r="C54" s="194" t="s">
        <v>206</v>
      </c>
      <c r="D54" s="371">
        <f>'様式第15号-3-1（別紙1）'!$L$103</f>
        <v>12533.333333333332</v>
      </c>
      <c r="E54" s="201" t="str">
        <f t="shared" ref="E54:AJ54" si="60">IF(E52=2,E52,"")</f>
        <v/>
      </c>
      <c r="F54" s="202" t="str">
        <f t="shared" si="60"/>
        <v/>
      </c>
      <c r="G54" s="202" t="str">
        <f t="shared" si="60"/>
        <v/>
      </c>
      <c r="H54" s="202" t="str">
        <f t="shared" si="60"/>
        <v/>
      </c>
      <c r="I54" s="202" t="str">
        <f t="shared" si="60"/>
        <v/>
      </c>
      <c r="J54" s="202" t="str">
        <f t="shared" si="60"/>
        <v/>
      </c>
      <c r="K54" s="202" t="str">
        <f t="shared" si="60"/>
        <v/>
      </c>
      <c r="L54" s="202" t="str">
        <f t="shared" si="60"/>
        <v/>
      </c>
      <c r="M54" s="202" t="str">
        <f t="shared" si="60"/>
        <v/>
      </c>
      <c r="N54" s="202" t="str">
        <f t="shared" si="60"/>
        <v/>
      </c>
      <c r="O54" s="202" t="str">
        <f t="shared" si="60"/>
        <v/>
      </c>
      <c r="P54" s="202" t="str">
        <f t="shared" si="60"/>
        <v/>
      </c>
      <c r="Q54" s="202" t="str">
        <f t="shared" si="60"/>
        <v/>
      </c>
      <c r="R54" s="202" t="str">
        <f t="shared" si="60"/>
        <v/>
      </c>
      <c r="S54" s="202" t="str">
        <f t="shared" si="60"/>
        <v/>
      </c>
      <c r="T54" s="202" t="str">
        <f t="shared" si="60"/>
        <v/>
      </c>
      <c r="U54" s="202" t="str">
        <f t="shared" si="60"/>
        <v/>
      </c>
      <c r="V54" s="202" t="str">
        <f t="shared" si="60"/>
        <v/>
      </c>
      <c r="W54" s="202" t="str">
        <f t="shared" si="60"/>
        <v/>
      </c>
      <c r="X54" s="202" t="str">
        <f t="shared" si="60"/>
        <v/>
      </c>
      <c r="Y54" s="202" t="str">
        <f t="shared" si="60"/>
        <v/>
      </c>
      <c r="Z54" s="202" t="str">
        <f t="shared" si="60"/>
        <v/>
      </c>
      <c r="AA54" s="202" t="str">
        <f t="shared" si="60"/>
        <v/>
      </c>
      <c r="AB54" s="202" t="str">
        <f t="shared" si="60"/>
        <v/>
      </c>
      <c r="AC54" s="202" t="str">
        <f t="shared" si="60"/>
        <v/>
      </c>
      <c r="AD54" s="202" t="str">
        <f t="shared" si="60"/>
        <v/>
      </c>
      <c r="AE54" s="202" t="str">
        <f t="shared" si="60"/>
        <v/>
      </c>
      <c r="AF54" s="202" t="str">
        <f t="shared" si="60"/>
        <v/>
      </c>
      <c r="AG54" s="202" t="str">
        <f t="shared" si="60"/>
        <v/>
      </c>
      <c r="AH54" s="202" t="str">
        <f t="shared" si="60"/>
        <v/>
      </c>
      <c r="AI54" s="203" t="str">
        <f t="shared" si="60"/>
        <v/>
      </c>
      <c r="AJ54" s="201" t="str">
        <f t="shared" si="60"/>
        <v/>
      </c>
      <c r="AK54" s="202" t="str">
        <f t="shared" ref="AK54:BP54" si="61">IF(AK52=2,AK52,"")</f>
        <v/>
      </c>
      <c r="AL54" s="202" t="str">
        <f t="shared" si="61"/>
        <v/>
      </c>
      <c r="AM54" s="202" t="str">
        <f t="shared" si="61"/>
        <v/>
      </c>
      <c r="AN54" s="202" t="str">
        <f t="shared" si="61"/>
        <v/>
      </c>
      <c r="AO54" s="202" t="str">
        <f t="shared" si="61"/>
        <v/>
      </c>
      <c r="AP54" s="202" t="str">
        <f t="shared" si="61"/>
        <v/>
      </c>
      <c r="AQ54" s="202" t="str">
        <f t="shared" si="61"/>
        <v/>
      </c>
      <c r="AR54" s="202" t="str">
        <f t="shared" si="61"/>
        <v/>
      </c>
      <c r="AS54" s="202" t="str">
        <f t="shared" si="61"/>
        <v/>
      </c>
      <c r="AT54" s="202" t="str">
        <f t="shared" si="61"/>
        <v/>
      </c>
      <c r="AU54" s="202" t="str">
        <f t="shared" si="61"/>
        <v/>
      </c>
      <c r="AV54" s="202" t="str">
        <f t="shared" si="61"/>
        <v/>
      </c>
      <c r="AW54" s="202" t="str">
        <f t="shared" si="61"/>
        <v/>
      </c>
      <c r="AX54" s="202" t="str">
        <f t="shared" si="61"/>
        <v/>
      </c>
      <c r="AY54" s="202">
        <f t="shared" si="61"/>
        <v>2</v>
      </c>
      <c r="AZ54" s="202">
        <f t="shared" si="61"/>
        <v>2</v>
      </c>
      <c r="BA54" s="202">
        <f t="shared" si="61"/>
        <v>2</v>
      </c>
      <c r="BB54" s="202">
        <f t="shared" si="61"/>
        <v>2</v>
      </c>
      <c r="BC54" s="202">
        <f t="shared" si="61"/>
        <v>2</v>
      </c>
      <c r="BD54" s="202">
        <f t="shared" si="61"/>
        <v>2</v>
      </c>
      <c r="BE54" s="202">
        <f t="shared" si="61"/>
        <v>2</v>
      </c>
      <c r="BF54" s="202">
        <f t="shared" si="61"/>
        <v>2</v>
      </c>
      <c r="BG54" s="202">
        <f t="shared" si="61"/>
        <v>2</v>
      </c>
      <c r="BH54" s="202">
        <f t="shared" si="61"/>
        <v>2</v>
      </c>
      <c r="BI54" s="202">
        <f t="shared" si="61"/>
        <v>2</v>
      </c>
      <c r="BJ54" s="202">
        <f t="shared" si="61"/>
        <v>2</v>
      </c>
      <c r="BK54" s="202">
        <f t="shared" si="61"/>
        <v>2</v>
      </c>
      <c r="BL54" s="202">
        <f t="shared" si="61"/>
        <v>2</v>
      </c>
      <c r="BM54" s="202">
        <f t="shared" si="61"/>
        <v>2</v>
      </c>
      <c r="BN54" s="203">
        <f t="shared" si="61"/>
        <v>2</v>
      </c>
      <c r="BO54" s="201">
        <f t="shared" si="61"/>
        <v>2</v>
      </c>
      <c r="BP54" s="202">
        <f t="shared" si="61"/>
        <v>2</v>
      </c>
      <c r="BQ54" s="202">
        <f t="shared" ref="BQ54:CV54" si="62">IF(BQ52=2,BQ52,"")</f>
        <v>2</v>
      </c>
      <c r="BR54" s="202">
        <f t="shared" si="62"/>
        <v>2</v>
      </c>
      <c r="BS54" s="202">
        <f t="shared" si="62"/>
        <v>2</v>
      </c>
      <c r="BT54" s="202">
        <f t="shared" si="62"/>
        <v>2</v>
      </c>
      <c r="BU54" s="202" t="str">
        <f t="shared" si="62"/>
        <v/>
      </c>
      <c r="BV54" s="202" t="str">
        <f t="shared" si="62"/>
        <v/>
      </c>
      <c r="BW54" s="202" t="str">
        <f t="shared" si="62"/>
        <v/>
      </c>
      <c r="BX54" s="202" t="str">
        <f t="shared" si="62"/>
        <v/>
      </c>
      <c r="BY54" s="202" t="str">
        <f t="shared" si="62"/>
        <v/>
      </c>
      <c r="BZ54" s="202" t="str">
        <f t="shared" si="62"/>
        <v/>
      </c>
      <c r="CA54" s="202" t="str">
        <f t="shared" si="62"/>
        <v/>
      </c>
      <c r="CB54" s="202" t="str">
        <f t="shared" si="62"/>
        <v/>
      </c>
      <c r="CC54" s="202" t="str">
        <f t="shared" si="62"/>
        <v/>
      </c>
      <c r="CD54" s="202" t="str">
        <f t="shared" si="62"/>
        <v/>
      </c>
      <c r="CE54" s="202" t="str">
        <f t="shared" si="62"/>
        <v/>
      </c>
      <c r="CF54" s="202" t="str">
        <f t="shared" si="62"/>
        <v/>
      </c>
      <c r="CG54" s="202" t="str">
        <f t="shared" si="62"/>
        <v/>
      </c>
      <c r="CH54" s="202" t="str">
        <f t="shared" si="62"/>
        <v/>
      </c>
      <c r="CI54" s="202" t="str">
        <f t="shared" si="62"/>
        <v/>
      </c>
      <c r="CJ54" s="202" t="str">
        <f t="shared" si="62"/>
        <v/>
      </c>
      <c r="CK54" s="202" t="str">
        <f t="shared" si="62"/>
        <v/>
      </c>
      <c r="CL54" s="202" t="str">
        <f t="shared" si="62"/>
        <v/>
      </c>
      <c r="CM54" s="202" t="str">
        <f t="shared" si="62"/>
        <v/>
      </c>
      <c r="CN54" s="202" t="str">
        <f t="shared" si="62"/>
        <v/>
      </c>
      <c r="CO54" s="202" t="str">
        <f t="shared" si="62"/>
        <v/>
      </c>
      <c r="CP54" s="203" t="str">
        <f t="shared" si="62"/>
        <v/>
      </c>
      <c r="CQ54" s="201" t="str">
        <f t="shared" si="62"/>
        <v/>
      </c>
      <c r="CR54" s="202" t="str">
        <f t="shared" si="62"/>
        <v/>
      </c>
      <c r="CS54" s="202" t="str">
        <f t="shared" si="62"/>
        <v/>
      </c>
      <c r="CT54" s="202" t="str">
        <f t="shared" si="62"/>
        <v/>
      </c>
      <c r="CU54" s="202" t="str">
        <f t="shared" si="62"/>
        <v/>
      </c>
      <c r="CV54" s="202" t="str">
        <f t="shared" si="62"/>
        <v/>
      </c>
      <c r="CW54" s="202" t="str">
        <f t="shared" ref="CW54:DU54" si="63">IF(CW52=2,CW52,"")</f>
        <v/>
      </c>
      <c r="CX54" s="202" t="str">
        <f t="shared" si="63"/>
        <v/>
      </c>
      <c r="CY54" s="202" t="str">
        <f t="shared" si="63"/>
        <v/>
      </c>
      <c r="CZ54" s="202">
        <f t="shared" si="63"/>
        <v>2</v>
      </c>
      <c r="DA54" s="202">
        <f t="shared" si="63"/>
        <v>2</v>
      </c>
      <c r="DB54" s="202">
        <f t="shared" si="63"/>
        <v>2</v>
      </c>
      <c r="DC54" s="202">
        <f t="shared" si="63"/>
        <v>2</v>
      </c>
      <c r="DD54" s="202">
        <f t="shared" si="63"/>
        <v>2</v>
      </c>
      <c r="DE54" s="202">
        <f t="shared" si="63"/>
        <v>2</v>
      </c>
      <c r="DF54" s="202">
        <f t="shared" si="63"/>
        <v>2</v>
      </c>
      <c r="DG54" s="202">
        <f t="shared" si="63"/>
        <v>2</v>
      </c>
      <c r="DH54" s="202">
        <f t="shared" si="63"/>
        <v>2</v>
      </c>
      <c r="DI54" s="202">
        <f t="shared" si="63"/>
        <v>2</v>
      </c>
      <c r="DJ54" s="202">
        <f t="shared" si="63"/>
        <v>2</v>
      </c>
      <c r="DK54" s="202">
        <f t="shared" si="63"/>
        <v>2</v>
      </c>
      <c r="DL54" s="202">
        <f t="shared" si="63"/>
        <v>2</v>
      </c>
      <c r="DM54" s="202">
        <f t="shared" si="63"/>
        <v>2</v>
      </c>
      <c r="DN54" s="202">
        <f t="shared" si="63"/>
        <v>2</v>
      </c>
      <c r="DO54" s="202">
        <f t="shared" si="63"/>
        <v>2</v>
      </c>
      <c r="DP54" s="202">
        <f t="shared" si="63"/>
        <v>2</v>
      </c>
      <c r="DQ54" s="202">
        <f t="shared" si="63"/>
        <v>2</v>
      </c>
      <c r="DR54" s="202">
        <f t="shared" si="63"/>
        <v>2</v>
      </c>
      <c r="DS54" s="202">
        <f t="shared" si="63"/>
        <v>2</v>
      </c>
      <c r="DT54" s="202">
        <f t="shared" si="63"/>
        <v>2</v>
      </c>
      <c r="DU54" s="206">
        <f t="shared" si="63"/>
        <v>2</v>
      </c>
      <c r="DV54" s="1597">
        <f>COUNTIF(E14:DV14,"2")+COUNTIF(E52:DU52,"2")+COUNTIF(E33:DV33,"2")</f>
        <v>44</v>
      </c>
      <c r="DW54" s="1598"/>
    </row>
    <row r="55" spans="2:179" ht="18" customHeight="1">
      <c r="B55" s="182"/>
      <c r="C55" s="194" t="s">
        <v>207</v>
      </c>
      <c r="D55" s="371">
        <f>'様式第15号-3-1（別紙1）'!$K$103</f>
        <v>11466.666666666666</v>
      </c>
      <c r="E55" s="201" t="str">
        <f t="shared" ref="E55:AJ55" si="64">IF(E52=3,E52,"")</f>
        <v/>
      </c>
      <c r="F55" s="202" t="str">
        <f t="shared" si="64"/>
        <v/>
      </c>
      <c r="G55" s="202" t="str">
        <f t="shared" si="64"/>
        <v/>
      </c>
      <c r="H55" s="202" t="str">
        <f t="shared" si="64"/>
        <v/>
      </c>
      <c r="I55" s="202" t="str">
        <f t="shared" si="64"/>
        <v/>
      </c>
      <c r="J55" s="202" t="str">
        <f t="shared" si="64"/>
        <v/>
      </c>
      <c r="K55" s="202" t="str">
        <f t="shared" si="64"/>
        <v/>
      </c>
      <c r="L55" s="202" t="str">
        <f t="shared" si="64"/>
        <v/>
      </c>
      <c r="M55" s="202" t="str">
        <f t="shared" si="64"/>
        <v/>
      </c>
      <c r="N55" s="202" t="str">
        <f t="shared" si="64"/>
        <v/>
      </c>
      <c r="O55" s="202" t="str">
        <f t="shared" si="64"/>
        <v/>
      </c>
      <c r="P55" s="202" t="str">
        <f t="shared" si="64"/>
        <v/>
      </c>
      <c r="Q55" s="202">
        <f t="shared" si="64"/>
        <v>3</v>
      </c>
      <c r="R55" s="202">
        <f t="shared" si="64"/>
        <v>3</v>
      </c>
      <c r="S55" s="202">
        <f t="shared" si="64"/>
        <v>3</v>
      </c>
      <c r="T55" s="202">
        <f t="shared" si="64"/>
        <v>3</v>
      </c>
      <c r="U55" s="202">
        <f t="shared" si="64"/>
        <v>3</v>
      </c>
      <c r="V55" s="202">
        <f t="shared" si="64"/>
        <v>3</v>
      </c>
      <c r="W55" s="202">
        <f t="shared" si="64"/>
        <v>3</v>
      </c>
      <c r="X55" s="202">
        <f t="shared" si="64"/>
        <v>3</v>
      </c>
      <c r="Y55" s="202">
        <f t="shared" si="64"/>
        <v>3</v>
      </c>
      <c r="Z55" s="202">
        <f t="shared" si="64"/>
        <v>3</v>
      </c>
      <c r="AA55" s="202">
        <f t="shared" si="64"/>
        <v>3</v>
      </c>
      <c r="AB55" s="202">
        <f t="shared" si="64"/>
        <v>3</v>
      </c>
      <c r="AC55" s="202">
        <f t="shared" si="64"/>
        <v>3</v>
      </c>
      <c r="AD55" s="202">
        <f t="shared" si="64"/>
        <v>3</v>
      </c>
      <c r="AE55" s="202">
        <f t="shared" si="64"/>
        <v>3</v>
      </c>
      <c r="AF55" s="202">
        <f t="shared" si="64"/>
        <v>3</v>
      </c>
      <c r="AG55" s="202">
        <f t="shared" si="64"/>
        <v>3</v>
      </c>
      <c r="AH55" s="202">
        <f t="shared" si="64"/>
        <v>3</v>
      </c>
      <c r="AI55" s="203">
        <f t="shared" si="64"/>
        <v>3</v>
      </c>
      <c r="AJ55" s="201">
        <f t="shared" si="64"/>
        <v>3</v>
      </c>
      <c r="AK55" s="202">
        <f t="shared" ref="AK55:BP55" si="65">IF(AK52=3,AK52,"")</f>
        <v>3</v>
      </c>
      <c r="AL55" s="202">
        <f t="shared" si="65"/>
        <v>3</v>
      </c>
      <c r="AM55" s="202">
        <f t="shared" si="65"/>
        <v>3</v>
      </c>
      <c r="AN55" s="202">
        <f t="shared" si="65"/>
        <v>3</v>
      </c>
      <c r="AO55" s="202">
        <f t="shared" si="65"/>
        <v>3</v>
      </c>
      <c r="AP55" s="202">
        <f t="shared" si="65"/>
        <v>3</v>
      </c>
      <c r="AQ55" s="202">
        <f t="shared" si="65"/>
        <v>3</v>
      </c>
      <c r="AR55" s="202">
        <f t="shared" si="65"/>
        <v>3</v>
      </c>
      <c r="AS55" s="202">
        <f t="shared" si="65"/>
        <v>3</v>
      </c>
      <c r="AT55" s="202">
        <f t="shared" si="65"/>
        <v>3</v>
      </c>
      <c r="AU55" s="202">
        <f t="shared" si="65"/>
        <v>3</v>
      </c>
      <c r="AV55" s="202">
        <f t="shared" si="65"/>
        <v>3</v>
      </c>
      <c r="AW55" s="202">
        <f t="shared" si="65"/>
        <v>3</v>
      </c>
      <c r="AX55" s="202">
        <f t="shared" si="65"/>
        <v>3</v>
      </c>
      <c r="AY55" s="202" t="str">
        <f t="shared" si="65"/>
        <v/>
      </c>
      <c r="AZ55" s="202" t="str">
        <f t="shared" si="65"/>
        <v/>
      </c>
      <c r="BA55" s="202" t="str">
        <f t="shared" si="65"/>
        <v/>
      </c>
      <c r="BB55" s="202" t="str">
        <f t="shared" si="65"/>
        <v/>
      </c>
      <c r="BC55" s="202" t="str">
        <f t="shared" si="65"/>
        <v/>
      </c>
      <c r="BD55" s="202" t="str">
        <f t="shared" si="65"/>
        <v/>
      </c>
      <c r="BE55" s="202" t="str">
        <f t="shared" si="65"/>
        <v/>
      </c>
      <c r="BF55" s="202" t="str">
        <f t="shared" si="65"/>
        <v/>
      </c>
      <c r="BG55" s="202" t="str">
        <f t="shared" si="65"/>
        <v/>
      </c>
      <c r="BH55" s="202" t="str">
        <f t="shared" si="65"/>
        <v/>
      </c>
      <c r="BI55" s="202" t="str">
        <f t="shared" si="65"/>
        <v/>
      </c>
      <c r="BJ55" s="202" t="str">
        <f t="shared" si="65"/>
        <v/>
      </c>
      <c r="BK55" s="202" t="str">
        <f t="shared" si="65"/>
        <v/>
      </c>
      <c r="BL55" s="202" t="str">
        <f t="shared" si="65"/>
        <v/>
      </c>
      <c r="BM55" s="202" t="str">
        <f t="shared" si="65"/>
        <v/>
      </c>
      <c r="BN55" s="203" t="str">
        <f t="shared" si="65"/>
        <v/>
      </c>
      <c r="BO55" s="201" t="str">
        <f t="shared" si="65"/>
        <v/>
      </c>
      <c r="BP55" s="202" t="str">
        <f t="shared" si="65"/>
        <v/>
      </c>
      <c r="BQ55" s="202" t="str">
        <f t="shared" ref="BQ55:CV55" si="66">IF(BQ52=3,BQ52,"")</f>
        <v/>
      </c>
      <c r="BR55" s="202" t="str">
        <f t="shared" si="66"/>
        <v/>
      </c>
      <c r="BS55" s="202" t="str">
        <f t="shared" si="66"/>
        <v/>
      </c>
      <c r="BT55" s="202" t="str">
        <f t="shared" si="66"/>
        <v/>
      </c>
      <c r="BU55" s="202" t="str">
        <f t="shared" si="66"/>
        <v/>
      </c>
      <c r="BV55" s="202" t="str">
        <f t="shared" si="66"/>
        <v/>
      </c>
      <c r="BW55" s="202" t="str">
        <f t="shared" si="66"/>
        <v/>
      </c>
      <c r="BX55" s="202" t="str">
        <f t="shared" si="66"/>
        <v/>
      </c>
      <c r="BY55" s="202" t="str">
        <f t="shared" si="66"/>
        <v/>
      </c>
      <c r="BZ55" s="202" t="str">
        <f t="shared" si="66"/>
        <v/>
      </c>
      <c r="CA55" s="202" t="str">
        <f t="shared" si="66"/>
        <v/>
      </c>
      <c r="CB55" s="202" t="str">
        <f t="shared" si="66"/>
        <v/>
      </c>
      <c r="CC55" s="202" t="str">
        <f t="shared" si="66"/>
        <v/>
      </c>
      <c r="CD55" s="202" t="str">
        <f t="shared" si="66"/>
        <v/>
      </c>
      <c r="CE55" s="202" t="str">
        <f t="shared" si="66"/>
        <v/>
      </c>
      <c r="CF55" s="202" t="str">
        <f t="shared" si="66"/>
        <v/>
      </c>
      <c r="CG55" s="202" t="str">
        <f t="shared" si="66"/>
        <v/>
      </c>
      <c r="CH55" s="202" t="str">
        <f t="shared" si="66"/>
        <v/>
      </c>
      <c r="CI55" s="202" t="str">
        <f t="shared" si="66"/>
        <v/>
      </c>
      <c r="CJ55" s="202" t="str">
        <f t="shared" si="66"/>
        <v/>
      </c>
      <c r="CK55" s="202" t="str">
        <f t="shared" si="66"/>
        <v/>
      </c>
      <c r="CL55" s="202" t="str">
        <f t="shared" si="66"/>
        <v/>
      </c>
      <c r="CM55" s="202" t="str">
        <f t="shared" si="66"/>
        <v/>
      </c>
      <c r="CN55" s="202" t="str">
        <f t="shared" si="66"/>
        <v/>
      </c>
      <c r="CO55" s="202" t="str">
        <f t="shared" si="66"/>
        <v/>
      </c>
      <c r="CP55" s="203" t="str">
        <f t="shared" si="66"/>
        <v/>
      </c>
      <c r="CQ55" s="201" t="str">
        <f t="shared" si="66"/>
        <v/>
      </c>
      <c r="CR55" s="202" t="str">
        <f t="shared" si="66"/>
        <v/>
      </c>
      <c r="CS55" s="202" t="str">
        <f t="shared" si="66"/>
        <v/>
      </c>
      <c r="CT55" s="202" t="str">
        <f t="shared" si="66"/>
        <v/>
      </c>
      <c r="CU55" s="202" t="str">
        <f t="shared" si="66"/>
        <v/>
      </c>
      <c r="CV55" s="202" t="str">
        <f t="shared" si="66"/>
        <v/>
      </c>
      <c r="CW55" s="202" t="str">
        <f t="shared" ref="CW55:DU55" si="67">IF(CW52=3,CW52,"")</f>
        <v/>
      </c>
      <c r="CX55" s="202" t="str">
        <f t="shared" si="67"/>
        <v/>
      </c>
      <c r="CY55" s="202" t="str">
        <f t="shared" si="67"/>
        <v/>
      </c>
      <c r="CZ55" s="202" t="str">
        <f t="shared" si="67"/>
        <v/>
      </c>
      <c r="DA55" s="202" t="str">
        <f t="shared" si="67"/>
        <v/>
      </c>
      <c r="DB55" s="202" t="str">
        <f t="shared" si="67"/>
        <v/>
      </c>
      <c r="DC55" s="202" t="str">
        <f t="shared" si="67"/>
        <v/>
      </c>
      <c r="DD55" s="202" t="str">
        <f t="shared" si="67"/>
        <v/>
      </c>
      <c r="DE55" s="202" t="str">
        <f t="shared" si="67"/>
        <v/>
      </c>
      <c r="DF55" s="202" t="str">
        <f t="shared" si="67"/>
        <v/>
      </c>
      <c r="DG55" s="202" t="str">
        <f t="shared" si="67"/>
        <v/>
      </c>
      <c r="DH55" s="202" t="str">
        <f t="shared" si="67"/>
        <v/>
      </c>
      <c r="DI55" s="202" t="str">
        <f t="shared" si="67"/>
        <v/>
      </c>
      <c r="DJ55" s="202" t="str">
        <f t="shared" si="67"/>
        <v/>
      </c>
      <c r="DK55" s="202" t="str">
        <f t="shared" si="67"/>
        <v/>
      </c>
      <c r="DL55" s="202" t="str">
        <f t="shared" si="67"/>
        <v/>
      </c>
      <c r="DM55" s="202" t="str">
        <f t="shared" si="67"/>
        <v/>
      </c>
      <c r="DN55" s="202" t="str">
        <f t="shared" si="67"/>
        <v/>
      </c>
      <c r="DO55" s="202" t="str">
        <f t="shared" si="67"/>
        <v/>
      </c>
      <c r="DP55" s="202" t="str">
        <f t="shared" si="67"/>
        <v/>
      </c>
      <c r="DQ55" s="202" t="str">
        <f t="shared" si="67"/>
        <v/>
      </c>
      <c r="DR55" s="202" t="str">
        <f t="shared" si="67"/>
        <v/>
      </c>
      <c r="DS55" s="202" t="str">
        <f t="shared" si="67"/>
        <v/>
      </c>
      <c r="DT55" s="202" t="str">
        <f t="shared" si="67"/>
        <v/>
      </c>
      <c r="DU55" s="206" t="str">
        <f t="shared" si="67"/>
        <v/>
      </c>
      <c r="DV55" s="1597">
        <f>COUNTIF(E14:DV14,"3")+COUNTIF(E52:DU52,"3")+COUNTIF(E33:DV33,"3")</f>
        <v>68</v>
      </c>
      <c r="DW55" s="1598"/>
    </row>
    <row r="56" spans="2:179" ht="18" customHeight="1">
      <c r="B56" s="182"/>
      <c r="C56" s="194" t="s">
        <v>208</v>
      </c>
      <c r="D56" s="371">
        <f>'様式第15号-3-1（別紙1）'!$J$103</f>
        <v>10400</v>
      </c>
      <c r="E56" s="201">
        <f t="shared" ref="E56:AJ56" si="68">IF(E52=4,E52,"")</f>
        <v>4</v>
      </c>
      <c r="F56" s="202">
        <f t="shared" si="68"/>
        <v>4</v>
      </c>
      <c r="G56" s="202">
        <f t="shared" si="68"/>
        <v>4</v>
      </c>
      <c r="H56" s="202">
        <f t="shared" si="68"/>
        <v>4</v>
      </c>
      <c r="I56" s="202">
        <f t="shared" si="68"/>
        <v>4</v>
      </c>
      <c r="J56" s="202">
        <f t="shared" si="68"/>
        <v>4</v>
      </c>
      <c r="K56" s="202">
        <f t="shared" si="68"/>
        <v>4</v>
      </c>
      <c r="L56" s="202">
        <f t="shared" si="68"/>
        <v>4</v>
      </c>
      <c r="M56" s="202">
        <f t="shared" si="68"/>
        <v>4</v>
      </c>
      <c r="N56" s="202">
        <f t="shared" si="68"/>
        <v>4</v>
      </c>
      <c r="O56" s="202">
        <f t="shared" si="68"/>
        <v>4</v>
      </c>
      <c r="P56" s="202">
        <f t="shared" si="68"/>
        <v>4</v>
      </c>
      <c r="Q56" s="202" t="str">
        <f t="shared" si="68"/>
        <v/>
      </c>
      <c r="R56" s="202" t="str">
        <f t="shared" si="68"/>
        <v/>
      </c>
      <c r="S56" s="202" t="str">
        <f t="shared" si="68"/>
        <v/>
      </c>
      <c r="T56" s="202" t="str">
        <f t="shared" si="68"/>
        <v/>
      </c>
      <c r="U56" s="202" t="str">
        <f t="shared" si="68"/>
        <v/>
      </c>
      <c r="V56" s="202" t="str">
        <f t="shared" si="68"/>
        <v/>
      </c>
      <c r="W56" s="202" t="str">
        <f t="shared" si="68"/>
        <v/>
      </c>
      <c r="X56" s="202" t="str">
        <f t="shared" si="68"/>
        <v/>
      </c>
      <c r="Y56" s="202" t="str">
        <f t="shared" si="68"/>
        <v/>
      </c>
      <c r="Z56" s="202" t="str">
        <f t="shared" si="68"/>
        <v/>
      </c>
      <c r="AA56" s="202" t="str">
        <f t="shared" si="68"/>
        <v/>
      </c>
      <c r="AB56" s="202" t="str">
        <f t="shared" si="68"/>
        <v/>
      </c>
      <c r="AC56" s="202" t="str">
        <f t="shared" si="68"/>
        <v/>
      </c>
      <c r="AD56" s="202" t="str">
        <f t="shared" si="68"/>
        <v/>
      </c>
      <c r="AE56" s="202" t="str">
        <f t="shared" si="68"/>
        <v/>
      </c>
      <c r="AF56" s="202" t="str">
        <f t="shared" si="68"/>
        <v/>
      </c>
      <c r="AG56" s="202" t="str">
        <f t="shared" si="68"/>
        <v/>
      </c>
      <c r="AH56" s="202" t="str">
        <f t="shared" si="68"/>
        <v/>
      </c>
      <c r="AI56" s="203" t="str">
        <f t="shared" si="68"/>
        <v/>
      </c>
      <c r="AJ56" s="201" t="str">
        <f t="shared" si="68"/>
        <v/>
      </c>
      <c r="AK56" s="202" t="str">
        <f t="shared" ref="AK56:BP56" si="69">IF(AK52=4,AK52,"")</f>
        <v/>
      </c>
      <c r="AL56" s="202" t="str">
        <f t="shared" si="69"/>
        <v/>
      </c>
      <c r="AM56" s="202" t="str">
        <f t="shared" si="69"/>
        <v/>
      </c>
      <c r="AN56" s="202" t="str">
        <f t="shared" si="69"/>
        <v/>
      </c>
      <c r="AO56" s="202" t="str">
        <f t="shared" si="69"/>
        <v/>
      </c>
      <c r="AP56" s="202" t="str">
        <f t="shared" si="69"/>
        <v/>
      </c>
      <c r="AQ56" s="202" t="str">
        <f t="shared" si="69"/>
        <v/>
      </c>
      <c r="AR56" s="202" t="str">
        <f t="shared" si="69"/>
        <v/>
      </c>
      <c r="AS56" s="202" t="str">
        <f t="shared" si="69"/>
        <v/>
      </c>
      <c r="AT56" s="202" t="str">
        <f t="shared" si="69"/>
        <v/>
      </c>
      <c r="AU56" s="202" t="str">
        <f t="shared" si="69"/>
        <v/>
      </c>
      <c r="AV56" s="202" t="str">
        <f t="shared" si="69"/>
        <v/>
      </c>
      <c r="AW56" s="202" t="str">
        <f t="shared" si="69"/>
        <v/>
      </c>
      <c r="AX56" s="202" t="str">
        <f t="shared" si="69"/>
        <v/>
      </c>
      <c r="AY56" s="202" t="str">
        <f t="shared" si="69"/>
        <v/>
      </c>
      <c r="AZ56" s="202" t="str">
        <f t="shared" si="69"/>
        <v/>
      </c>
      <c r="BA56" s="202" t="str">
        <f t="shared" si="69"/>
        <v/>
      </c>
      <c r="BB56" s="202" t="str">
        <f t="shared" si="69"/>
        <v/>
      </c>
      <c r="BC56" s="202" t="str">
        <f t="shared" si="69"/>
        <v/>
      </c>
      <c r="BD56" s="202" t="str">
        <f t="shared" si="69"/>
        <v/>
      </c>
      <c r="BE56" s="202" t="str">
        <f t="shared" si="69"/>
        <v/>
      </c>
      <c r="BF56" s="202" t="str">
        <f t="shared" si="69"/>
        <v/>
      </c>
      <c r="BG56" s="202" t="str">
        <f t="shared" si="69"/>
        <v/>
      </c>
      <c r="BH56" s="202" t="str">
        <f t="shared" si="69"/>
        <v/>
      </c>
      <c r="BI56" s="202" t="str">
        <f t="shared" si="69"/>
        <v/>
      </c>
      <c r="BJ56" s="202" t="str">
        <f t="shared" si="69"/>
        <v/>
      </c>
      <c r="BK56" s="202" t="str">
        <f t="shared" si="69"/>
        <v/>
      </c>
      <c r="BL56" s="202" t="str">
        <f t="shared" si="69"/>
        <v/>
      </c>
      <c r="BM56" s="202" t="str">
        <f t="shared" si="69"/>
        <v/>
      </c>
      <c r="BN56" s="203" t="str">
        <f t="shared" si="69"/>
        <v/>
      </c>
      <c r="BO56" s="201" t="str">
        <f t="shared" si="69"/>
        <v/>
      </c>
      <c r="BP56" s="202" t="str">
        <f t="shared" si="69"/>
        <v/>
      </c>
      <c r="BQ56" s="202" t="str">
        <f t="shared" ref="BQ56:CV56" si="70">IF(BQ52=4,BQ52,"")</f>
        <v/>
      </c>
      <c r="BR56" s="202" t="str">
        <f t="shared" si="70"/>
        <v/>
      </c>
      <c r="BS56" s="202" t="str">
        <f t="shared" si="70"/>
        <v/>
      </c>
      <c r="BT56" s="202" t="str">
        <f t="shared" si="70"/>
        <v/>
      </c>
      <c r="BU56" s="202" t="str">
        <f t="shared" si="70"/>
        <v/>
      </c>
      <c r="BV56" s="202" t="str">
        <f t="shared" si="70"/>
        <v/>
      </c>
      <c r="BW56" s="202" t="str">
        <f t="shared" si="70"/>
        <v/>
      </c>
      <c r="BX56" s="202" t="str">
        <f t="shared" si="70"/>
        <v/>
      </c>
      <c r="BY56" s="202" t="str">
        <f t="shared" si="70"/>
        <v/>
      </c>
      <c r="BZ56" s="202" t="str">
        <f t="shared" si="70"/>
        <v/>
      </c>
      <c r="CA56" s="202" t="str">
        <f t="shared" si="70"/>
        <v/>
      </c>
      <c r="CB56" s="202" t="str">
        <f t="shared" si="70"/>
        <v/>
      </c>
      <c r="CC56" s="202" t="str">
        <f t="shared" si="70"/>
        <v/>
      </c>
      <c r="CD56" s="202" t="str">
        <f t="shared" si="70"/>
        <v/>
      </c>
      <c r="CE56" s="202" t="str">
        <f t="shared" si="70"/>
        <v/>
      </c>
      <c r="CF56" s="202" t="str">
        <f t="shared" si="70"/>
        <v/>
      </c>
      <c r="CG56" s="202" t="str">
        <f t="shared" si="70"/>
        <v/>
      </c>
      <c r="CH56" s="202" t="str">
        <f t="shared" si="70"/>
        <v/>
      </c>
      <c r="CI56" s="202" t="str">
        <f t="shared" si="70"/>
        <v/>
      </c>
      <c r="CJ56" s="202" t="str">
        <f t="shared" si="70"/>
        <v/>
      </c>
      <c r="CK56" s="202" t="str">
        <f t="shared" si="70"/>
        <v/>
      </c>
      <c r="CL56" s="202" t="str">
        <f t="shared" si="70"/>
        <v/>
      </c>
      <c r="CM56" s="202" t="str">
        <f t="shared" si="70"/>
        <v/>
      </c>
      <c r="CN56" s="202" t="str">
        <f t="shared" si="70"/>
        <v/>
      </c>
      <c r="CO56" s="202" t="str">
        <f t="shared" si="70"/>
        <v/>
      </c>
      <c r="CP56" s="203" t="str">
        <f t="shared" si="70"/>
        <v/>
      </c>
      <c r="CQ56" s="201" t="str">
        <f t="shared" si="70"/>
        <v/>
      </c>
      <c r="CR56" s="202" t="str">
        <f t="shared" si="70"/>
        <v/>
      </c>
      <c r="CS56" s="202" t="str">
        <f t="shared" si="70"/>
        <v/>
      </c>
      <c r="CT56" s="202" t="str">
        <f t="shared" si="70"/>
        <v/>
      </c>
      <c r="CU56" s="202" t="str">
        <f t="shared" si="70"/>
        <v/>
      </c>
      <c r="CV56" s="202" t="str">
        <f t="shared" si="70"/>
        <v/>
      </c>
      <c r="CW56" s="202" t="str">
        <f t="shared" ref="CW56:DU56" si="71">IF(CW52=4,CW52,"")</f>
        <v/>
      </c>
      <c r="CX56" s="202" t="str">
        <f t="shared" si="71"/>
        <v/>
      </c>
      <c r="CY56" s="202" t="str">
        <f t="shared" si="71"/>
        <v/>
      </c>
      <c r="CZ56" s="202" t="str">
        <f t="shared" si="71"/>
        <v/>
      </c>
      <c r="DA56" s="202" t="str">
        <f t="shared" si="71"/>
        <v/>
      </c>
      <c r="DB56" s="202" t="str">
        <f t="shared" si="71"/>
        <v/>
      </c>
      <c r="DC56" s="202" t="str">
        <f t="shared" si="71"/>
        <v/>
      </c>
      <c r="DD56" s="202" t="str">
        <f t="shared" si="71"/>
        <v/>
      </c>
      <c r="DE56" s="202" t="str">
        <f t="shared" si="71"/>
        <v/>
      </c>
      <c r="DF56" s="202" t="str">
        <f t="shared" si="71"/>
        <v/>
      </c>
      <c r="DG56" s="202" t="str">
        <f t="shared" si="71"/>
        <v/>
      </c>
      <c r="DH56" s="202" t="str">
        <f t="shared" si="71"/>
        <v/>
      </c>
      <c r="DI56" s="202" t="str">
        <f t="shared" si="71"/>
        <v/>
      </c>
      <c r="DJ56" s="202" t="str">
        <f t="shared" si="71"/>
        <v/>
      </c>
      <c r="DK56" s="202" t="str">
        <f t="shared" si="71"/>
        <v/>
      </c>
      <c r="DL56" s="202" t="str">
        <f t="shared" si="71"/>
        <v/>
      </c>
      <c r="DM56" s="202" t="str">
        <f t="shared" si="71"/>
        <v/>
      </c>
      <c r="DN56" s="202" t="str">
        <f t="shared" si="71"/>
        <v/>
      </c>
      <c r="DO56" s="202" t="str">
        <f t="shared" si="71"/>
        <v/>
      </c>
      <c r="DP56" s="202" t="str">
        <f t="shared" si="71"/>
        <v/>
      </c>
      <c r="DQ56" s="202" t="str">
        <f t="shared" si="71"/>
        <v/>
      </c>
      <c r="DR56" s="202" t="str">
        <f t="shared" si="71"/>
        <v/>
      </c>
      <c r="DS56" s="202" t="str">
        <f t="shared" si="71"/>
        <v/>
      </c>
      <c r="DT56" s="202" t="str">
        <f t="shared" si="71"/>
        <v/>
      </c>
      <c r="DU56" s="206" t="str">
        <f t="shared" si="71"/>
        <v/>
      </c>
      <c r="DV56" s="1597">
        <f>COUNTIF(E14:DV14,"4")+COUNTIF(E52:DU52,"4")+COUNTIF(E33:DV33,"4")</f>
        <v>79</v>
      </c>
      <c r="DW56" s="1598"/>
    </row>
    <row r="57" spans="2:179" ht="18" customHeight="1">
      <c r="B57" s="182"/>
      <c r="C57" s="194" t="s">
        <v>209</v>
      </c>
      <c r="D57" s="371">
        <f>'様式第15号-3-1（別紙1）'!$I$103</f>
        <v>9366.6666666666661</v>
      </c>
      <c r="E57" s="201" t="str">
        <f t="shared" ref="E57:AJ57" si="72">IF(E52=5,E52,"")</f>
        <v/>
      </c>
      <c r="F57" s="202" t="str">
        <f t="shared" si="72"/>
        <v/>
      </c>
      <c r="G57" s="202" t="str">
        <f t="shared" si="72"/>
        <v/>
      </c>
      <c r="H57" s="202" t="str">
        <f t="shared" si="72"/>
        <v/>
      </c>
      <c r="I57" s="202" t="str">
        <f t="shared" si="72"/>
        <v/>
      </c>
      <c r="J57" s="202" t="str">
        <f t="shared" si="72"/>
        <v/>
      </c>
      <c r="K57" s="202" t="str">
        <f t="shared" si="72"/>
        <v/>
      </c>
      <c r="L57" s="202" t="str">
        <f t="shared" si="72"/>
        <v/>
      </c>
      <c r="M57" s="202" t="str">
        <f t="shared" si="72"/>
        <v/>
      </c>
      <c r="N57" s="202" t="str">
        <f t="shared" si="72"/>
        <v/>
      </c>
      <c r="O57" s="202" t="str">
        <f t="shared" si="72"/>
        <v/>
      </c>
      <c r="P57" s="202" t="str">
        <f t="shared" si="72"/>
        <v/>
      </c>
      <c r="Q57" s="202" t="str">
        <f t="shared" si="72"/>
        <v/>
      </c>
      <c r="R57" s="202" t="str">
        <f t="shared" si="72"/>
        <v/>
      </c>
      <c r="S57" s="202" t="str">
        <f t="shared" si="72"/>
        <v/>
      </c>
      <c r="T57" s="202" t="str">
        <f t="shared" si="72"/>
        <v/>
      </c>
      <c r="U57" s="202" t="str">
        <f t="shared" si="72"/>
        <v/>
      </c>
      <c r="V57" s="202" t="str">
        <f t="shared" si="72"/>
        <v/>
      </c>
      <c r="W57" s="202" t="str">
        <f t="shared" si="72"/>
        <v/>
      </c>
      <c r="X57" s="202" t="str">
        <f t="shared" si="72"/>
        <v/>
      </c>
      <c r="Y57" s="202" t="str">
        <f t="shared" si="72"/>
        <v/>
      </c>
      <c r="Z57" s="202" t="str">
        <f t="shared" si="72"/>
        <v/>
      </c>
      <c r="AA57" s="202" t="str">
        <f t="shared" si="72"/>
        <v/>
      </c>
      <c r="AB57" s="202" t="str">
        <f t="shared" si="72"/>
        <v/>
      </c>
      <c r="AC57" s="202" t="str">
        <f t="shared" si="72"/>
        <v/>
      </c>
      <c r="AD57" s="202" t="str">
        <f t="shared" si="72"/>
        <v/>
      </c>
      <c r="AE57" s="202" t="str">
        <f t="shared" si="72"/>
        <v/>
      </c>
      <c r="AF57" s="202" t="str">
        <f t="shared" si="72"/>
        <v/>
      </c>
      <c r="AG57" s="202" t="str">
        <f t="shared" si="72"/>
        <v/>
      </c>
      <c r="AH57" s="202" t="str">
        <f t="shared" si="72"/>
        <v/>
      </c>
      <c r="AI57" s="203" t="str">
        <f t="shared" si="72"/>
        <v/>
      </c>
      <c r="AJ57" s="201" t="str">
        <f t="shared" si="72"/>
        <v/>
      </c>
      <c r="AK57" s="202" t="str">
        <f t="shared" ref="AK57:BP57" si="73">IF(AK52=5,AK52,"")</f>
        <v/>
      </c>
      <c r="AL57" s="202" t="str">
        <f t="shared" si="73"/>
        <v/>
      </c>
      <c r="AM57" s="202" t="str">
        <f t="shared" si="73"/>
        <v/>
      </c>
      <c r="AN57" s="202" t="str">
        <f t="shared" si="73"/>
        <v/>
      </c>
      <c r="AO57" s="202" t="str">
        <f t="shared" si="73"/>
        <v/>
      </c>
      <c r="AP57" s="202" t="str">
        <f t="shared" si="73"/>
        <v/>
      </c>
      <c r="AQ57" s="202" t="str">
        <f t="shared" si="73"/>
        <v/>
      </c>
      <c r="AR57" s="202" t="str">
        <f t="shared" si="73"/>
        <v/>
      </c>
      <c r="AS57" s="202" t="str">
        <f t="shared" si="73"/>
        <v/>
      </c>
      <c r="AT57" s="202" t="str">
        <f t="shared" si="73"/>
        <v/>
      </c>
      <c r="AU57" s="202" t="str">
        <f t="shared" si="73"/>
        <v/>
      </c>
      <c r="AV57" s="202" t="str">
        <f t="shared" si="73"/>
        <v/>
      </c>
      <c r="AW57" s="202" t="str">
        <f t="shared" si="73"/>
        <v/>
      </c>
      <c r="AX57" s="202" t="str">
        <f t="shared" si="73"/>
        <v/>
      </c>
      <c r="AY57" s="202" t="str">
        <f t="shared" si="73"/>
        <v/>
      </c>
      <c r="AZ57" s="202" t="str">
        <f t="shared" si="73"/>
        <v/>
      </c>
      <c r="BA57" s="202" t="str">
        <f t="shared" si="73"/>
        <v/>
      </c>
      <c r="BB57" s="202" t="str">
        <f t="shared" si="73"/>
        <v/>
      </c>
      <c r="BC57" s="202" t="str">
        <f t="shared" si="73"/>
        <v/>
      </c>
      <c r="BD57" s="202" t="str">
        <f t="shared" si="73"/>
        <v/>
      </c>
      <c r="BE57" s="202" t="str">
        <f t="shared" si="73"/>
        <v/>
      </c>
      <c r="BF57" s="202" t="str">
        <f t="shared" si="73"/>
        <v/>
      </c>
      <c r="BG57" s="202" t="str">
        <f t="shared" si="73"/>
        <v/>
      </c>
      <c r="BH57" s="202" t="str">
        <f t="shared" si="73"/>
        <v/>
      </c>
      <c r="BI57" s="202" t="str">
        <f t="shared" si="73"/>
        <v/>
      </c>
      <c r="BJ57" s="202" t="str">
        <f t="shared" si="73"/>
        <v/>
      </c>
      <c r="BK57" s="202" t="str">
        <f t="shared" si="73"/>
        <v/>
      </c>
      <c r="BL57" s="202" t="str">
        <f t="shared" si="73"/>
        <v/>
      </c>
      <c r="BM57" s="202" t="str">
        <f t="shared" si="73"/>
        <v/>
      </c>
      <c r="BN57" s="203" t="str">
        <f t="shared" si="73"/>
        <v/>
      </c>
      <c r="BO57" s="201" t="str">
        <f t="shared" si="73"/>
        <v/>
      </c>
      <c r="BP57" s="202" t="str">
        <f t="shared" si="73"/>
        <v/>
      </c>
      <c r="BQ57" s="202" t="str">
        <f t="shared" ref="BQ57:CV57" si="74">IF(BQ52=5,BQ52,"")</f>
        <v/>
      </c>
      <c r="BR57" s="202" t="str">
        <f t="shared" si="74"/>
        <v/>
      </c>
      <c r="BS57" s="202" t="str">
        <f t="shared" si="74"/>
        <v/>
      </c>
      <c r="BT57" s="202" t="str">
        <f t="shared" si="74"/>
        <v/>
      </c>
      <c r="BU57" s="202" t="str">
        <f t="shared" si="74"/>
        <v/>
      </c>
      <c r="BV57" s="202" t="str">
        <f t="shared" si="74"/>
        <v/>
      </c>
      <c r="BW57" s="202" t="str">
        <f t="shared" si="74"/>
        <v/>
      </c>
      <c r="BX57" s="202" t="str">
        <f t="shared" si="74"/>
        <v/>
      </c>
      <c r="BY57" s="202" t="str">
        <f t="shared" si="74"/>
        <v/>
      </c>
      <c r="BZ57" s="202" t="str">
        <f t="shared" si="74"/>
        <v/>
      </c>
      <c r="CA57" s="202" t="str">
        <f t="shared" si="74"/>
        <v/>
      </c>
      <c r="CB57" s="202" t="str">
        <f t="shared" si="74"/>
        <v/>
      </c>
      <c r="CC57" s="202" t="str">
        <f t="shared" si="74"/>
        <v/>
      </c>
      <c r="CD57" s="202" t="str">
        <f t="shared" si="74"/>
        <v/>
      </c>
      <c r="CE57" s="202" t="str">
        <f t="shared" si="74"/>
        <v/>
      </c>
      <c r="CF57" s="202" t="str">
        <f t="shared" si="74"/>
        <v/>
      </c>
      <c r="CG57" s="202" t="str">
        <f t="shared" si="74"/>
        <v/>
      </c>
      <c r="CH57" s="202" t="str">
        <f t="shared" si="74"/>
        <v/>
      </c>
      <c r="CI57" s="202" t="str">
        <f t="shared" si="74"/>
        <v/>
      </c>
      <c r="CJ57" s="202" t="str">
        <f t="shared" si="74"/>
        <v/>
      </c>
      <c r="CK57" s="202" t="str">
        <f t="shared" si="74"/>
        <v/>
      </c>
      <c r="CL57" s="202" t="str">
        <f t="shared" si="74"/>
        <v/>
      </c>
      <c r="CM57" s="202" t="str">
        <f t="shared" si="74"/>
        <v/>
      </c>
      <c r="CN57" s="202" t="str">
        <f t="shared" si="74"/>
        <v/>
      </c>
      <c r="CO57" s="202" t="str">
        <f t="shared" si="74"/>
        <v/>
      </c>
      <c r="CP57" s="203" t="str">
        <f t="shared" si="74"/>
        <v/>
      </c>
      <c r="CQ57" s="201" t="str">
        <f t="shared" si="74"/>
        <v/>
      </c>
      <c r="CR57" s="202" t="str">
        <f t="shared" si="74"/>
        <v/>
      </c>
      <c r="CS57" s="202" t="str">
        <f t="shared" si="74"/>
        <v/>
      </c>
      <c r="CT57" s="202" t="str">
        <f t="shared" si="74"/>
        <v/>
      </c>
      <c r="CU57" s="202" t="str">
        <f t="shared" si="74"/>
        <v/>
      </c>
      <c r="CV57" s="202" t="str">
        <f t="shared" si="74"/>
        <v/>
      </c>
      <c r="CW57" s="202" t="str">
        <f t="shared" ref="CW57:DU57" si="75">IF(CW52=5,CW52,"")</f>
        <v/>
      </c>
      <c r="CX57" s="202" t="str">
        <f t="shared" si="75"/>
        <v/>
      </c>
      <c r="CY57" s="202" t="str">
        <f t="shared" si="75"/>
        <v/>
      </c>
      <c r="CZ57" s="202" t="str">
        <f t="shared" si="75"/>
        <v/>
      </c>
      <c r="DA57" s="202" t="str">
        <f t="shared" si="75"/>
        <v/>
      </c>
      <c r="DB57" s="202" t="str">
        <f t="shared" si="75"/>
        <v/>
      </c>
      <c r="DC57" s="202" t="str">
        <f t="shared" si="75"/>
        <v/>
      </c>
      <c r="DD57" s="202" t="str">
        <f t="shared" si="75"/>
        <v/>
      </c>
      <c r="DE57" s="202" t="str">
        <f t="shared" si="75"/>
        <v/>
      </c>
      <c r="DF57" s="202" t="str">
        <f t="shared" si="75"/>
        <v/>
      </c>
      <c r="DG57" s="202" t="str">
        <f t="shared" si="75"/>
        <v/>
      </c>
      <c r="DH57" s="202" t="str">
        <f t="shared" si="75"/>
        <v/>
      </c>
      <c r="DI57" s="202" t="str">
        <f t="shared" si="75"/>
        <v/>
      </c>
      <c r="DJ57" s="202" t="str">
        <f t="shared" si="75"/>
        <v/>
      </c>
      <c r="DK57" s="202" t="str">
        <f t="shared" si="75"/>
        <v/>
      </c>
      <c r="DL57" s="202" t="str">
        <f t="shared" si="75"/>
        <v/>
      </c>
      <c r="DM57" s="202" t="str">
        <f t="shared" si="75"/>
        <v/>
      </c>
      <c r="DN57" s="202" t="str">
        <f t="shared" si="75"/>
        <v/>
      </c>
      <c r="DO57" s="202" t="str">
        <f t="shared" si="75"/>
        <v/>
      </c>
      <c r="DP57" s="202" t="str">
        <f t="shared" si="75"/>
        <v/>
      </c>
      <c r="DQ57" s="202" t="str">
        <f t="shared" si="75"/>
        <v/>
      </c>
      <c r="DR57" s="202" t="str">
        <f t="shared" si="75"/>
        <v/>
      </c>
      <c r="DS57" s="202" t="str">
        <f t="shared" si="75"/>
        <v/>
      </c>
      <c r="DT57" s="202" t="str">
        <f t="shared" si="75"/>
        <v/>
      </c>
      <c r="DU57" s="206" t="str">
        <f t="shared" si="75"/>
        <v/>
      </c>
      <c r="DV57" s="1597">
        <f>COUNTIF(E14:DV14,"5")+COUNTIF(E52:DU52,"5")+COUNTIF(E33:DV33,"5")</f>
        <v>68</v>
      </c>
      <c r="DW57" s="1598"/>
    </row>
    <row r="58" spans="2:179" ht="18" customHeight="1">
      <c r="B58" s="182"/>
      <c r="C58" s="194" t="s">
        <v>210</v>
      </c>
      <c r="D58" s="371">
        <f>'様式第15号-3-1（別紙1）'!$H$103</f>
        <v>8333.3333333333321</v>
      </c>
      <c r="E58" s="201" t="str">
        <f t="shared" ref="E58:AJ58" si="76">IF(E52=6,E52,"")</f>
        <v/>
      </c>
      <c r="F58" s="202" t="str">
        <f t="shared" si="76"/>
        <v/>
      </c>
      <c r="G58" s="202" t="str">
        <f t="shared" si="76"/>
        <v/>
      </c>
      <c r="H58" s="202" t="str">
        <f t="shared" si="76"/>
        <v/>
      </c>
      <c r="I58" s="202" t="str">
        <f t="shared" si="76"/>
        <v/>
      </c>
      <c r="J58" s="202" t="str">
        <f t="shared" si="76"/>
        <v/>
      </c>
      <c r="K58" s="202" t="str">
        <f t="shared" si="76"/>
        <v/>
      </c>
      <c r="L58" s="202" t="str">
        <f t="shared" si="76"/>
        <v/>
      </c>
      <c r="M58" s="202" t="str">
        <f t="shared" si="76"/>
        <v/>
      </c>
      <c r="N58" s="202" t="str">
        <f t="shared" si="76"/>
        <v/>
      </c>
      <c r="O58" s="202" t="str">
        <f t="shared" si="76"/>
        <v/>
      </c>
      <c r="P58" s="202" t="str">
        <f t="shared" si="76"/>
        <v/>
      </c>
      <c r="Q58" s="202" t="str">
        <f t="shared" si="76"/>
        <v/>
      </c>
      <c r="R58" s="202" t="str">
        <f t="shared" si="76"/>
        <v/>
      </c>
      <c r="S58" s="202" t="str">
        <f t="shared" si="76"/>
        <v/>
      </c>
      <c r="T58" s="202" t="str">
        <f t="shared" si="76"/>
        <v/>
      </c>
      <c r="U58" s="202" t="str">
        <f t="shared" si="76"/>
        <v/>
      </c>
      <c r="V58" s="202" t="str">
        <f t="shared" si="76"/>
        <v/>
      </c>
      <c r="W58" s="202" t="str">
        <f t="shared" si="76"/>
        <v/>
      </c>
      <c r="X58" s="202" t="str">
        <f t="shared" si="76"/>
        <v/>
      </c>
      <c r="Y58" s="202" t="str">
        <f t="shared" si="76"/>
        <v/>
      </c>
      <c r="Z58" s="202" t="str">
        <f t="shared" si="76"/>
        <v/>
      </c>
      <c r="AA58" s="202" t="str">
        <f t="shared" si="76"/>
        <v/>
      </c>
      <c r="AB58" s="202" t="str">
        <f t="shared" si="76"/>
        <v/>
      </c>
      <c r="AC58" s="202" t="str">
        <f t="shared" si="76"/>
        <v/>
      </c>
      <c r="AD58" s="202" t="str">
        <f t="shared" si="76"/>
        <v/>
      </c>
      <c r="AE58" s="202" t="str">
        <f t="shared" si="76"/>
        <v/>
      </c>
      <c r="AF58" s="202" t="str">
        <f t="shared" si="76"/>
        <v/>
      </c>
      <c r="AG58" s="202" t="str">
        <f t="shared" si="76"/>
        <v/>
      </c>
      <c r="AH58" s="202" t="str">
        <f t="shared" si="76"/>
        <v/>
      </c>
      <c r="AI58" s="203" t="str">
        <f t="shared" si="76"/>
        <v/>
      </c>
      <c r="AJ58" s="201" t="str">
        <f t="shared" si="76"/>
        <v/>
      </c>
      <c r="AK58" s="202" t="str">
        <f t="shared" ref="AK58:BP58" si="77">IF(AK52=6,AK52,"")</f>
        <v/>
      </c>
      <c r="AL58" s="202" t="str">
        <f t="shared" si="77"/>
        <v/>
      </c>
      <c r="AM58" s="202" t="str">
        <f t="shared" si="77"/>
        <v/>
      </c>
      <c r="AN58" s="202" t="str">
        <f t="shared" si="77"/>
        <v/>
      </c>
      <c r="AO58" s="202" t="str">
        <f t="shared" si="77"/>
        <v/>
      </c>
      <c r="AP58" s="202" t="str">
        <f t="shared" si="77"/>
        <v/>
      </c>
      <c r="AQ58" s="202" t="str">
        <f t="shared" si="77"/>
        <v/>
      </c>
      <c r="AR58" s="202" t="str">
        <f t="shared" si="77"/>
        <v/>
      </c>
      <c r="AS58" s="202" t="str">
        <f t="shared" si="77"/>
        <v/>
      </c>
      <c r="AT58" s="202" t="str">
        <f t="shared" si="77"/>
        <v/>
      </c>
      <c r="AU58" s="202" t="str">
        <f t="shared" si="77"/>
        <v/>
      </c>
      <c r="AV58" s="202" t="str">
        <f t="shared" si="77"/>
        <v/>
      </c>
      <c r="AW58" s="202" t="str">
        <f t="shared" si="77"/>
        <v/>
      </c>
      <c r="AX58" s="202" t="str">
        <f t="shared" si="77"/>
        <v/>
      </c>
      <c r="AY58" s="202" t="str">
        <f t="shared" si="77"/>
        <v/>
      </c>
      <c r="AZ58" s="202" t="str">
        <f t="shared" si="77"/>
        <v/>
      </c>
      <c r="BA58" s="202" t="str">
        <f t="shared" si="77"/>
        <v/>
      </c>
      <c r="BB58" s="202" t="str">
        <f t="shared" si="77"/>
        <v/>
      </c>
      <c r="BC58" s="202" t="str">
        <f t="shared" si="77"/>
        <v/>
      </c>
      <c r="BD58" s="202" t="str">
        <f t="shared" si="77"/>
        <v/>
      </c>
      <c r="BE58" s="202" t="str">
        <f t="shared" si="77"/>
        <v/>
      </c>
      <c r="BF58" s="202" t="str">
        <f t="shared" si="77"/>
        <v/>
      </c>
      <c r="BG58" s="202" t="str">
        <f t="shared" si="77"/>
        <v/>
      </c>
      <c r="BH58" s="202" t="str">
        <f t="shared" si="77"/>
        <v/>
      </c>
      <c r="BI58" s="202" t="str">
        <f t="shared" si="77"/>
        <v/>
      </c>
      <c r="BJ58" s="202" t="str">
        <f t="shared" si="77"/>
        <v/>
      </c>
      <c r="BK58" s="202" t="str">
        <f t="shared" si="77"/>
        <v/>
      </c>
      <c r="BL58" s="202" t="str">
        <f t="shared" si="77"/>
        <v/>
      </c>
      <c r="BM58" s="202" t="str">
        <f t="shared" si="77"/>
        <v/>
      </c>
      <c r="BN58" s="203" t="str">
        <f t="shared" si="77"/>
        <v/>
      </c>
      <c r="BO58" s="201" t="str">
        <f t="shared" si="77"/>
        <v/>
      </c>
      <c r="BP58" s="202" t="str">
        <f t="shared" si="77"/>
        <v/>
      </c>
      <c r="BQ58" s="202" t="str">
        <f t="shared" ref="BQ58:CV58" si="78">IF(BQ52=6,BQ52,"")</f>
        <v/>
      </c>
      <c r="BR58" s="202" t="str">
        <f t="shared" si="78"/>
        <v/>
      </c>
      <c r="BS58" s="202" t="str">
        <f t="shared" si="78"/>
        <v/>
      </c>
      <c r="BT58" s="202" t="str">
        <f t="shared" si="78"/>
        <v/>
      </c>
      <c r="BU58" s="202" t="str">
        <f t="shared" si="78"/>
        <v/>
      </c>
      <c r="BV58" s="202" t="str">
        <f t="shared" si="78"/>
        <v/>
      </c>
      <c r="BW58" s="202" t="str">
        <f t="shared" si="78"/>
        <v/>
      </c>
      <c r="BX58" s="202" t="str">
        <f t="shared" si="78"/>
        <v/>
      </c>
      <c r="BY58" s="202" t="str">
        <f t="shared" si="78"/>
        <v/>
      </c>
      <c r="BZ58" s="202" t="str">
        <f t="shared" si="78"/>
        <v/>
      </c>
      <c r="CA58" s="202" t="str">
        <f t="shared" si="78"/>
        <v/>
      </c>
      <c r="CB58" s="202" t="str">
        <f t="shared" si="78"/>
        <v/>
      </c>
      <c r="CC58" s="202" t="str">
        <f t="shared" si="78"/>
        <v/>
      </c>
      <c r="CD58" s="202" t="str">
        <f t="shared" si="78"/>
        <v/>
      </c>
      <c r="CE58" s="202" t="str">
        <f t="shared" si="78"/>
        <v/>
      </c>
      <c r="CF58" s="202" t="str">
        <f t="shared" si="78"/>
        <v/>
      </c>
      <c r="CG58" s="202" t="str">
        <f t="shared" si="78"/>
        <v/>
      </c>
      <c r="CH58" s="202" t="str">
        <f t="shared" si="78"/>
        <v/>
      </c>
      <c r="CI58" s="202" t="str">
        <f t="shared" si="78"/>
        <v/>
      </c>
      <c r="CJ58" s="202" t="str">
        <f t="shared" si="78"/>
        <v/>
      </c>
      <c r="CK58" s="202" t="str">
        <f t="shared" si="78"/>
        <v/>
      </c>
      <c r="CL58" s="202" t="str">
        <f t="shared" si="78"/>
        <v/>
      </c>
      <c r="CM58" s="202" t="str">
        <f t="shared" si="78"/>
        <v/>
      </c>
      <c r="CN58" s="202" t="str">
        <f t="shared" si="78"/>
        <v/>
      </c>
      <c r="CO58" s="202" t="str">
        <f t="shared" si="78"/>
        <v/>
      </c>
      <c r="CP58" s="203" t="str">
        <f t="shared" si="78"/>
        <v/>
      </c>
      <c r="CQ58" s="201" t="str">
        <f t="shared" si="78"/>
        <v/>
      </c>
      <c r="CR58" s="202" t="str">
        <f t="shared" si="78"/>
        <v/>
      </c>
      <c r="CS58" s="202" t="str">
        <f t="shared" si="78"/>
        <v/>
      </c>
      <c r="CT58" s="202" t="str">
        <f t="shared" si="78"/>
        <v/>
      </c>
      <c r="CU58" s="202" t="str">
        <f t="shared" si="78"/>
        <v/>
      </c>
      <c r="CV58" s="202" t="str">
        <f t="shared" si="78"/>
        <v/>
      </c>
      <c r="CW58" s="202" t="str">
        <f t="shared" ref="CW58:DU58" si="79">IF(CW52=6,CW52,"")</f>
        <v/>
      </c>
      <c r="CX58" s="202" t="str">
        <f t="shared" si="79"/>
        <v/>
      </c>
      <c r="CY58" s="202" t="str">
        <f t="shared" si="79"/>
        <v/>
      </c>
      <c r="CZ58" s="202" t="str">
        <f t="shared" si="79"/>
        <v/>
      </c>
      <c r="DA58" s="202" t="str">
        <f t="shared" si="79"/>
        <v/>
      </c>
      <c r="DB58" s="202" t="str">
        <f t="shared" si="79"/>
        <v/>
      </c>
      <c r="DC58" s="202" t="str">
        <f t="shared" si="79"/>
        <v/>
      </c>
      <c r="DD58" s="202" t="str">
        <f t="shared" si="79"/>
        <v/>
      </c>
      <c r="DE58" s="202" t="str">
        <f t="shared" si="79"/>
        <v/>
      </c>
      <c r="DF58" s="202" t="str">
        <f t="shared" si="79"/>
        <v/>
      </c>
      <c r="DG58" s="202" t="str">
        <f t="shared" si="79"/>
        <v/>
      </c>
      <c r="DH58" s="202" t="str">
        <f t="shared" si="79"/>
        <v/>
      </c>
      <c r="DI58" s="202" t="str">
        <f t="shared" si="79"/>
        <v/>
      </c>
      <c r="DJ58" s="202" t="str">
        <f t="shared" si="79"/>
        <v/>
      </c>
      <c r="DK58" s="202" t="str">
        <f t="shared" si="79"/>
        <v/>
      </c>
      <c r="DL58" s="202" t="str">
        <f t="shared" si="79"/>
        <v/>
      </c>
      <c r="DM58" s="202" t="str">
        <f t="shared" si="79"/>
        <v/>
      </c>
      <c r="DN58" s="202" t="str">
        <f t="shared" si="79"/>
        <v/>
      </c>
      <c r="DO58" s="202" t="str">
        <f t="shared" si="79"/>
        <v/>
      </c>
      <c r="DP58" s="202" t="str">
        <f t="shared" si="79"/>
        <v/>
      </c>
      <c r="DQ58" s="202" t="str">
        <f t="shared" si="79"/>
        <v/>
      </c>
      <c r="DR58" s="202" t="str">
        <f t="shared" si="79"/>
        <v/>
      </c>
      <c r="DS58" s="202" t="str">
        <f t="shared" si="79"/>
        <v/>
      </c>
      <c r="DT58" s="202" t="str">
        <f t="shared" si="79"/>
        <v/>
      </c>
      <c r="DU58" s="206" t="str">
        <f t="shared" si="79"/>
        <v/>
      </c>
      <c r="DV58" s="1597">
        <f>COUNTIF(E14:DV14,"6")+COUNTIF(E52:DU52,"6")+COUNTIF(E33:DV33,"6")</f>
        <v>44</v>
      </c>
      <c r="DW58" s="1598"/>
    </row>
    <row r="59" spans="2:179" ht="18" customHeight="1">
      <c r="B59" s="195"/>
      <c r="C59" s="184" t="s">
        <v>211</v>
      </c>
      <c r="D59" s="372">
        <f>'様式第15号-3-1（別紙1）'!$G$103</f>
        <v>7300</v>
      </c>
      <c r="E59" s="207" t="str">
        <f t="shared" ref="E59:AJ59" si="80">IF(E52=7,E52,"")</f>
        <v/>
      </c>
      <c r="F59" s="208" t="str">
        <f t="shared" si="80"/>
        <v/>
      </c>
      <c r="G59" s="208" t="str">
        <f t="shared" si="80"/>
        <v/>
      </c>
      <c r="H59" s="208" t="str">
        <f t="shared" si="80"/>
        <v/>
      </c>
      <c r="I59" s="208" t="str">
        <f t="shared" si="80"/>
        <v/>
      </c>
      <c r="J59" s="208" t="str">
        <f t="shared" si="80"/>
        <v/>
      </c>
      <c r="K59" s="208" t="str">
        <f t="shared" si="80"/>
        <v/>
      </c>
      <c r="L59" s="208" t="str">
        <f t="shared" si="80"/>
        <v/>
      </c>
      <c r="M59" s="208" t="str">
        <f t="shared" si="80"/>
        <v/>
      </c>
      <c r="N59" s="208" t="str">
        <f t="shared" si="80"/>
        <v/>
      </c>
      <c r="O59" s="208" t="str">
        <f t="shared" si="80"/>
        <v/>
      </c>
      <c r="P59" s="208" t="str">
        <f t="shared" si="80"/>
        <v/>
      </c>
      <c r="Q59" s="208" t="str">
        <f t="shared" si="80"/>
        <v/>
      </c>
      <c r="R59" s="208" t="str">
        <f t="shared" si="80"/>
        <v/>
      </c>
      <c r="S59" s="208" t="str">
        <f t="shared" si="80"/>
        <v/>
      </c>
      <c r="T59" s="208" t="str">
        <f t="shared" si="80"/>
        <v/>
      </c>
      <c r="U59" s="208" t="str">
        <f t="shared" si="80"/>
        <v/>
      </c>
      <c r="V59" s="208" t="str">
        <f t="shared" si="80"/>
        <v/>
      </c>
      <c r="W59" s="208" t="str">
        <f t="shared" si="80"/>
        <v/>
      </c>
      <c r="X59" s="208" t="str">
        <f t="shared" si="80"/>
        <v/>
      </c>
      <c r="Y59" s="208" t="str">
        <f t="shared" si="80"/>
        <v/>
      </c>
      <c r="Z59" s="208" t="str">
        <f t="shared" si="80"/>
        <v/>
      </c>
      <c r="AA59" s="208" t="str">
        <f t="shared" si="80"/>
        <v/>
      </c>
      <c r="AB59" s="208" t="str">
        <f t="shared" si="80"/>
        <v/>
      </c>
      <c r="AC59" s="208" t="str">
        <f t="shared" si="80"/>
        <v/>
      </c>
      <c r="AD59" s="208" t="str">
        <f t="shared" si="80"/>
        <v/>
      </c>
      <c r="AE59" s="208" t="str">
        <f t="shared" si="80"/>
        <v/>
      </c>
      <c r="AF59" s="208" t="str">
        <f t="shared" si="80"/>
        <v/>
      </c>
      <c r="AG59" s="208" t="str">
        <f t="shared" si="80"/>
        <v/>
      </c>
      <c r="AH59" s="208" t="str">
        <f t="shared" si="80"/>
        <v/>
      </c>
      <c r="AI59" s="209" t="str">
        <f t="shared" si="80"/>
        <v/>
      </c>
      <c r="AJ59" s="207" t="str">
        <f t="shared" si="80"/>
        <v/>
      </c>
      <c r="AK59" s="208" t="str">
        <f t="shared" ref="AK59:BP59" si="81">IF(AK52=7,AK52,"")</f>
        <v/>
      </c>
      <c r="AL59" s="208" t="str">
        <f t="shared" si="81"/>
        <v/>
      </c>
      <c r="AM59" s="208" t="str">
        <f t="shared" si="81"/>
        <v/>
      </c>
      <c r="AN59" s="208" t="str">
        <f t="shared" si="81"/>
        <v/>
      </c>
      <c r="AO59" s="208" t="str">
        <f t="shared" si="81"/>
        <v/>
      </c>
      <c r="AP59" s="208" t="str">
        <f t="shared" si="81"/>
        <v/>
      </c>
      <c r="AQ59" s="208" t="str">
        <f t="shared" si="81"/>
        <v/>
      </c>
      <c r="AR59" s="208" t="str">
        <f t="shared" si="81"/>
        <v/>
      </c>
      <c r="AS59" s="208" t="str">
        <f t="shared" si="81"/>
        <v/>
      </c>
      <c r="AT59" s="208" t="str">
        <f t="shared" si="81"/>
        <v/>
      </c>
      <c r="AU59" s="208" t="str">
        <f t="shared" si="81"/>
        <v/>
      </c>
      <c r="AV59" s="208" t="str">
        <f t="shared" si="81"/>
        <v/>
      </c>
      <c r="AW59" s="208" t="str">
        <f t="shared" si="81"/>
        <v/>
      </c>
      <c r="AX59" s="208" t="str">
        <f t="shared" si="81"/>
        <v/>
      </c>
      <c r="AY59" s="208" t="str">
        <f t="shared" si="81"/>
        <v/>
      </c>
      <c r="AZ59" s="208" t="str">
        <f t="shared" si="81"/>
        <v/>
      </c>
      <c r="BA59" s="208" t="str">
        <f t="shared" si="81"/>
        <v/>
      </c>
      <c r="BB59" s="208" t="str">
        <f t="shared" si="81"/>
        <v/>
      </c>
      <c r="BC59" s="208" t="str">
        <f t="shared" si="81"/>
        <v/>
      </c>
      <c r="BD59" s="208" t="str">
        <f t="shared" si="81"/>
        <v/>
      </c>
      <c r="BE59" s="208" t="str">
        <f t="shared" si="81"/>
        <v/>
      </c>
      <c r="BF59" s="208" t="str">
        <f t="shared" si="81"/>
        <v/>
      </c>
      <c r="BG59" s="208" t="str">
        <f t="shared" si="81"/>
        <v/>
      </c>
      <c r="BH59" s="208" t="str">
        <f t="shared" si="81"/>
        <v/>
      </c>
      <c r="BI59" s="208" t="str">
        <f t="shared" si="81"/>
        <v/>
      </c>
      <c r="BJ59" s="208" t="str">
        <f t="shared" si="81"/>
        <v/>
      </c>
      <c r="BK59" s="208" t="str">
        <f t="shared" si="81"/>
        <v/>
      </c>
      <c r="BL59" s="208" t="str">
        <f t="shared" si="81"/>
        <v/>
      </c>
      <c r="BM59" s="208" t="str">
        <f t="shared" si="81"/>
        <v/>
      </c>
      <c r="BN59" s="209" t="str">
        <f t="shared" si="81"/>
        <v/>
      </c>
      <c r="BO59" s="207" t="str">
        <f t="shared" si="81"/>
        <v/>
      </c>
      <c r="BP59" s="208" t="str">
        <f t="shared" si="81"/>
        <v/>
      </c>
      <c r="BQ59" s="208" t="str">
        <f t="shared" ref="BQ59:CV59" si="82">IF(BQ52=7,BQ52,"")</f>
        <v/>
      </c>
      <c r="BR59" s="208" t="str">
        <f t="shared" si="82"/>
        <v/>
      </c>
      <c r="BS59" s="208" t="str">
        <f t="shared" si="82"/>
        <v/>
      </c>
      <c r="BT59" s="208" t="str">
        <f t="shared" si="82"/>
        <v/>
      </c>
      <c r="BU59" s="208" t="str">
        <f t="shared" si="82"/>
        <v/>
      </c>
      <c r="BV59" s="208" t="str">
        <f t="shared" si="82"/>
        <v/>
      </c>
      <c r="BW59" s="208" t="str">
        <f t="shared" si="82"/>
        <v/>
      </c>
      <c r="BX59" s="208" t="str">
        <f t="shared" si="82"/>
        <v/>
      </c>
      <c r="BY59" s="208" t="str">
        <f t="shared" si="82"/>
        <v/>
      </c>
      <c r="BZ59" s="208" t="str">
        <f t="shared" si="82"/>
        <v/>
      </c>
      <c r="CA59" s="208" t="str">
        <f t="shared" si="82"/>
        <v/>
      </c>
      <c r="CB59" s="208" t="str">
        <f t="shared" si="82"/>
        <v/>
      </c>
      <c r="CC59" s="208" t="str">
        <f t="shared" si="82"/>
        <v/>
      </c>
      <c r="CD59" s="208" t="str">
        <f t="shared" si="82"/>
        <v/>
      </c>
      <c r="CE59" s="208" t="str">
        <f t="shared" si="82"/>
        <v/>
      </c>
      <c r="CF59" s="208" t="str">
        <f t="shared" si="82"/>
        <v/>
      </c>
      <c r="CG59" s="208" t="str">
        <f t="shared" si="82"/>
        <v/>
      </c>
      <c r="CH59" s="208" t="str">
        <f t="shared" si="82"/>
        <v/>
      </c>
      <c r="CI59" s="208" t="str">
        <f t="shared" si="82"/>
        <v/>
      </c>
      <c r="CJ59" s="208" t="str">
        <f t="shared" si="82"/>
        <v/>
      </c>
      <c r="CK59" s="208" t="str">
        <f t="shared" si="82"/>
        <v/>
      </c>
      <c r="CL59" s="208" t="str">
        <f t="shared" si="82"/>
        <v/>
      </c>
      <c r="CM59" s="208" t="str">
        <f t="shared" si="82"/>
        <v/>
      </c>
      <c r="CN59" s="208" t="str">
        <f t="shared" si="82"/>
        <v/>
      </c>
      <c r="CO59" s="208" t="str">
        <f t="shared" si="82"/>
        <v/>
      </c>
      <c r="CP59" s="209" t="str">
        <f t="shared" si="82"/>
        <v/>
      </c>
      <c r="CQ59" s="207" t="str">
        <f t="shared" si="82"/>
        <v/>
      </c>
      <c r="CR59" s="208" t="str">
        <f t="shared" si="82"/>
        <v/>
      </c>
      <c r="CS59" s="208" t="str">
        <f t="shared" si="82"/>
        <v/>
      </c>
      <c r="CT59" s="208" t="str">
        <f t="shared" si="82"/>
        <v/>
      </c>
      <c r="CU59" s="208" t="str">
        <f t="shared" si="82"/>
        <v/>
      </c>
      <c r="CV59" s="208" t="str">
        <f t="shared" si="82"/>
        <v/>
      </c>
      <c r="CW59" s="208" t="str">
        <f t="shared" ref="CW59:DU59" si="83">IF(CW52=7,CW52,"")</f>
        <v/>
      </c>
      <c r="CX59" s="208" t="str">
        <f t="shared" si="83"/>
        <v/>
      </c>
      <c r="CY59" s="208" t="str">
        <f t="shared" si="83"/>
        <v/>
      </c>
      <c r="CZ59" s="208" t="str">
        <f t="shared" si="83"/>
        <v/>
      </c>
      <c r="DA59" s="208" t="str">
        <f t="shared" si="83"/>
        <v/>
      </c>
      <c r="DB59" s="208" t="str">
        <f t="shared" si="83"/>
        <v/>
      </c>
      <c r="DC59" s="208" t="str">
        <f t="shared" si="83"/>
        <v/>
      </c>
      <c r="DD59" s="208" t="str">
        <f t="shared" si="83"/>
        <v/>
      </c>
      <c r="DE59" s="208" t="str">
        <f t="shared" si="83"/>
        <v/>
      </c>
      <c r="DF59" s="208" t="str">
        <f t="shared" si="83"/>
        <v/>
      </c>
      <c r="DG59" s="208" t="str">
        <f t="shared" si="83"/>
        <v/>
      </c>
      <c r="DH59" s="208" t="str">
        <f t="shared" si="83"/>
        <v/>
      </c>
      <c r="DI59" s="208" t="str">
        <f t="shared" si="83"/>
        <v/>
      </c>
      <c r="DJ59" s="208" t="str">
        <f t="shared" si="83"/>
        <v/>
      </c>
      <c r="DK59" s="208" t="str">
        <f t="shared" si="83"/>
        <v/>
      </c>
      <c r="DL59" s="208" t="str">
        <f t="shared" si="83"/>
        <v/>
      </c>
      <c r="DM59" s="208" t="str">
        <f t="shared" si="83"/>
        <v/>
      </c>
      <c r="DN59" s="208" t="str">
        <f t="shared" si="83"/>
        <v/>
      </c>
      <c r="DO59" s="208" t="str">
        <f t="shared" si="83"/>
        <v/>
      </c>
      <c r="DP59" s="208" t="str">
        <f t="shared" si="83"/>
        <v/>
      </c>
      <c r="DQ59" s="208" t="str">
        <f t="shared" si="83"/>
        <v/>
      </c>
      <c r="DR59" s="208" t="str">
        <f t="shared" si="83"/>
        <v/>
      </c>
      <c r="DS59" s="208" t="str">
        <f t="shared" si="83"/>
        <v/>
      </c>
      <c r="DT59" s="208" t="str">
        <f t="shared" si="83"/>
        <v/>
      </c>
      <c r="DU59" s="210" t="str">
        <f t="shared" si="83"/>
        <v/>
      </c>
      <c r="DV59" s="1609">
        <f>COUNTIF(E14:DV14,"7")+COUNTIF(E52:DU52,"7")+COUNTIF(E33:DV33,"7")</f>
        <v>31</v>
      </c>
      <c r="DW59" s="1610"/>
    </row>
    <row r="60" spans="2:179" ht="18" customHeight="1"/>
    <row r="61" spans="2:179" ht="21" customHeight="1">
      <c r="B61" s="140" t="s">
        <v>899</v>
      </c>
      <c r="C61" s="124"/>
      <c r="D61" s="124"/>
      <c r="E61" s="124"/>
      <c r="F61" s="124"/>
      <c r="G61" s="124"/>
      <c r="H61" s="124"/>
      <c r="I61" s="124"/>
      <c r="J61" s="124"/>
      <c r="K61" s="124"/>
      <c r="L61" s="124"/>
      <c r="M61" s="124"/>
      <c r="N61" s="124"/>
      <c r="O61" s="124"/>
      <c r="P61" s="124"/>
      <c r="Q61" s="124"/>
      <c r="R61" s="124"/>
      <c r="S61" s="124"/>
      <c r="T61" s="124"/>
      <c r="U61" s="124"/>
      <c r="V61" s="124"/>
      <c r="DN61" s="109"/>
      <c r="DO61" s="109"/>
      <c r="FR61" s="109"/>
      <c r="FS61" s="109"/>
      <c r="FT61" s="109"/>
      <c r="FU61" s="109"/>
      <c r="FV61" s="109"/>
      <c r="FW61" s="109"/>
    </row>
    <row r="62" spans="2:179" ht="21" customHeight="1">
      <c r="B62" s="215" t="s">
        <v>900</v>
      </c>
      <c r="CQ62" s="211"/>
      <c r="CR62" s="211"/>
      <c r="CS62" s="211"/>
      <c r="CT62" s="109"/>
      <c r="CU62" s="109"/>
      <c r="CV62" s="109"/>
      <c r="CW62" s="109"/>
      <c r="CX62" s="109"/>
      <c r="CY62" s="109"/>
      <c r="CZ62" s="109"/>
      <c r="DA62" s="109"/>
      <c r="DB62" s="109"/>
      <c r="DC62" s="109"/>
      <c r="DD62" s="109"/>
      <c r="DE62" s="109"/>
      <c r="DF62" s="109"/>
      <c r="DG62" s="109"/>
      <c r="DH62" s="109"/>
      <c r="DI62" s="109"/>
      <c r="DJ62" s="109"/>
      <c r="DK62" s="109"/>
      <c r="DL62" s="109"/>
      <c r="DM62" s="109"/>
      <c r="DN62" s="211"/>
      <c r="DP62" s="109"/>
      <c r="DQ62" s="109"/>
      <c r="DR62" s="109"/>
      <c r="DS62" s="109"/>
      <c r="DT62" s="109"/>
      <c r="DU62" s="109"/>
      <c r="DV62" s="109"/>
      <c r="DW62" s="109"/>
    </row>
    <row r="63" spans="2:179" ht="21" customHeight="1">
      <c r="B63" s="216" t="s">
        <v>901</v>
      </c>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c r="AU63" s="217"/>
      <c r="AV63" s="217"/>
      <c r="AW63" s="217"/>
      <c r="AX63" s="217"/>
      <c r="AY63" s="217"/>
      <c r="AZ63" s="217"/>
      <c r="BA63" s="217"/>
      <c r="BB63" s="217"/>
      <c r="BC63" s="217"/>
      <c r="BD63" s="217"/>
      <c r="BE63" s="217"/>
      <c r="BF63" s="217"/>
      <c r="CQ63" s="211"/>
      <c r="CR63" s="211"/>
      <c r="CS63" s="211"/>
      <c r="CT63" s="211"/>
      <c r="CU63" s="211"/>
      <c r="CV63" s="211"/>
      <c r="CW63" s="211"/>
      <c r="CX63" s="211"/>
      <c r="CY63" s="211"/>
      <c r="CZ63" s="211"/>
      <c r="DA63" s="211"/>
      <c r="DB63" s="211"/>
      <c r="DC63" s="211"/>
      <c r="DD63" s="211"/>
      <c r="DE63" s="211"/>
      <c r="DF63" s="211"/>
      <c r="DG63" s="211"/>
      <c r="DH63" s="211"/>
      <c r="DI63" s="211"/>
      <c r="DJ63" s="211"/>
      <c r="DK63" s="211"/>
      <c r="DL63" s="211"/>
      <c r="DM63" s="211"/>
      <c r="DN63" s="211"/>
    </row>
    <row r="64" spans="2:179" ht="21" customHeight="1">
      <c r="B64" s="216" t="s">
        <v>905</v>
      </c>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7"/>
      <c r="AY64" s="217"/>
      <c r="AZ64" s="217"/>
      <c r="BA64" s="217"/>
      <c r="BB64" s="217"/>
      <c r="BC64" s="217"/>
      <c r="BD64" s="217"/>
      <c r="BE64" s="217"/>
      <c r="BF64" s="217"/>
      <c r="CQ64" s="211"/>
      <c r="CR64" s="211"/>
      <c r="CS64" s="211"/>
      <c r="CT64" s="211"/>
      <c r="CU64" s="211"/>
      <c r="CV64" s="211"/>
      <c r="CW64" s="211"/>
      <c r="CX64" s="211"/>
      <c r="CY64" s="211"/>
      <c r="CZ64" s="211"/>
      <c r="DA64" s="211"/>
      <c r="DB64" s="211"/>
      <c r="DC64" s="211"/>
      <c r="DD64" s="211"/>
      <c r="DE64" s="211"/>
      <c r="DF64" s="211"/>
      <c r="DG64" s="211"/>
      <c r="DH64" s="211"/>
      <c r="DI64" s="211"/>
      <c r="DJ64" s="211"/>
      <c r="DK64" s="211"/>
      <c r="DL64" s="211"/>
      <c r="DM64" s="211"/>
      <c r="DN64" s="211"/>
    </row>
    <row r="65" spans="2:188" ht="21" customHeight="1">
      <c r="B65" s="216" t="s">
        <v>906</v>
      </c>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c r="AU65" s="217"/>
      <c r="AV65" s="217"/>
      <c r="AW65" s="217"/>
      <c r="AX65" s="217"/>
      <c r="AY65" s="217"/>
      <c r="AZ65" s="217"/>
      <c r="BA65" s="217"/>
      <c r="BB65" s="217"/>
      <c r="BC65" s="217"/>
      <c r="BD65" s="217"/>
      <c r="BE65" s="217"/>
      <c r="BF65" s="217"/>
      <c r="CQ65" s="211"/>
      <c r="CR65" s="211"/>
      <c r="CS65" s="211"/>
      <c r="CT65" s="211"/>
      <c r="CU65" s="211"/>
      <c r="CV65" s="211"/>
      <c r="CW65" s="211"/>
      <c r="CX65" s="211"/>
      <c r="CY65" s="211"/>
      <c r="CZ65" s="211"/>
      <c r="DA65" s="211"/>
      <c r="DB65" s="211"/>
      <c r="DC65" s="211"/>
      <c r="DD65" s="211"/>
      <c r="DE65" s="211"/>
      <c r="DF65" s="211"/>
      <c r="DG65" s="211"/>
      <c r="DH65" s="211"/>
      <c r="DI65" s="211"/>
      <c r="DJ65" s="211"/>
      <c r="DK65" s="211"/>
      <c r="DL65" s="211"/>
      <c r="DM65" s="211"/>
      <c r="DN65" s="211"/>
    </row>
    <row r="66" spans="2:188" ht="21" customHeight="1">
      <c r="B66" s="216" t="s">
        <v>907</v>
      </c>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c r="AU66" s="217"/>
      <c r="AV66" s="217"/>
      <c r="AW66" s="217"/>
      <c r="AX66" s="217"/>
      <c r="AY66" s="217"/>
      <c r="AZ66" s="217"/>
      <c r="BA66" s="217"/>
      <c r="BB66" s="217"/>
      <c r="BC66" s="217"/>
      <c r="BD66" s="217"/>
      <c r="BE66" s="217"/>
      <c r="BF66" s="217"/>
      <c r="CQ66" s="211"/>
      <c r="CR66" s="211"/>
      <c r="CS66" s="211"/>
      <c r="CT66" s="211"/>
      <c r="CU66" s="211"/>
      <c r="CV66" s="211"/>
      <c r="CW66" s="211"/>
      <c r="CX66" s="211"/>
      <c r="CY66" s="211"/>
      <c r="CZ66" s="211"/>
      <c r="DA66" s="211"/>
      <c r="DB66" s="211"/>
      <c r="DC66" s="211"/>
      <c r="DD66" s="211"/>
      <c r="DE66" s="211"/>
      <c r="DF66" s="211"/>
      <c r="DG66" s="211"/>
      <c r="DH66" s="211"/>
      <c r="DI66" s="211"/>
      <c r="DJ66" s="211"/>
      <c r="DK66" s="211"/>
      <c r="DL66" s="211"/>
      <c r="DM66" s="211"/>
      <c r="DN66" s="211"/>
    </row>
    <row r="67" spans="2:188" ht="21" customHeight="1">
      <c r="B67" s="216" t="s">
        <v>1042</v>
      </c>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17"/>
      <c r="AZ67" s="217"/>
      <c r="BA67" s="217"/>
      <c r="BB67" s="217"/>
      <c r="BC67" s="217"/>
      <c r="BD67" s="217"/>
      <c r="BE67" s="217"/>
      <c r="BF67" s="217"/>
      <c r="CQ67" s="211"/>
      <c r="CR67" s="211"/>
      <c r="CS67" s="211"/>
      <c r="CT67" s="211"/>
      <c r="CU67" s="211"/>
      <c r="CV67" s="211"/>
      <c r="CW67" s="211"/>
      <c r="CX67" s="211"/>
      <c r="CY67" s="211"/>
      <c r="CZ67" s="211"/>
      <c r="DA67" s="211"/>
      <c r="DB67" s="211"/>
      <c r="DC67" s="211"/>
      <c r="DD67" s="211"/>
      <c r="DE67" s="211"/>
      <c r="DF67" s="211"/>
      <c r="DG67" s="211"/>
      <c r="DH67" s="211"/>
      <c r="DI67" s="211"/>
      <c r="DJ67" s="211"/>
      <c r="DK67" s="211"/>
      <c r="DL67" s="211"/>
      <c r="DM67" s="211"/>
      <c r="DN67" s="211"/>
    </row>
    <row r="68" spans="2:188" ht="21" customHeight="1">
      <c r="B68" s="215" t="s">
        <v>902</v>
      </c>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217"/>
      <c r="AT68" s="217"/>
      <c r="AU68" s="217"/>
      <c r="AV68" s="217"/>
      <c r="AW68" s="217"/>
      <c r="AX68" s="217"/>
      <c r="AY68" s="217"/>
      <c r="AZ68" s="217"/>
      <c r="BA68" s="217"/>
      <c r="BB68" s="217"/>
      <c r="BC68" s="217"/>
      <c r="BD68" s="217"/>
      <c r="BE68" s="217"/>
      <c r="BF68" s="217"/>
      <c r="CQ68" s="211"/>
      <c r="CR68" s="211"/>
      <c r="CS68" s="211"/>
      <c r="CT68" s="211"/>
      <c r="CU68" s="211"/>
      <c r="CV68" s="211"/>
      <c r="CW68" s="211"/>
      <c r="CX68" s="211"/>
      <c r="CY68" s="211"/>
      <c r="CZ68" s="211"/>
      <c r="DA68" s="211"/>
      <c r="DB68" s="211"/>
      <c r="DC68" s="211"/>
      <c r="DD68" s="211"/>
      <c r="DE68" s="211"/>
      <c r="DF68" s="211"/>
      <c r="DG68" s="211"/>
      <c r="DH68" s="211"/>
      <c r="DI68" s="211"/>
      <c r="DJ68" s="211"/>
      <c r="DK68" s="211"/>
      <c r="DL68" s="211"/>
      <c r="DM68" s="211"/>
      <c r="DN68" s="211"/>
    </row>
    <row r="69" spans="2:188" ht="21" customHeight="1">
      <c r="B69" s="215" t="s">
        <v>903</v>
      </c>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7"/>
      <c r="AV69" s="217"/>
      <c r="AW69" s="217"/>
      <c r="AX69" s="217"/>
      <c r="AY69" s="217"/>
      <c r="AZ69" s="217"/>
      <c r="BA69" s="217"/>
      <c r="BB69" s="217"/>
      <c r="BC69" s="217"/>
      <c r="BD69" s="217"/>
      <c r="BE69" s="217"/>
      <c r="BF69" s="217"/>
      <c r="CQ69" s="211"/>
      <c r="CR69" s="211"/>
      <c r="CS69" s="211"/>
      <c r="CT69" s="211"/>
      <c r="CU69" s="211"/>
      <c r="CV69" s="211"/>
      <c r="CW69" s="211"/>
      <c r="CX69" s="211"/>
      <c r="CY69" s="211"/>
      <c r="CZ69" s="211"/>
      <c r="DA69" s="211"/>
      <c r="DB69" s="211"/>
      <c r="DC69" s="211"/>
      <c r="DD69" s="211"/>
      <c r="DE69" s="211"/>
      <c r="DF69" s="211"/>
      <c r="DG69" s="211"/>
      <c r="DH69" s="211"/>
      <c r="DI69" s="211"/>
      <c r="DJ69" s="211"/>
      <c r="DK69" s="211"/>
      <c r="DL69" s="211"/>
      <c r="DM69" s="211"/>
      <c r="DN69" s="211"/>
    </row>
    <row r="70" spans="2:188" ht="21" customHeight="1">
      <c r="B70" s="215" t="s">
        <v>904</v>
      </c>
      <c r="CQ70" s="211"/>
      <c r="CR70" s="211"/>
      <c r="CS70" s="211"/>
      <c r="CT70" s="211"/>
      <c r="CU70" s="211"/>
      <c r="CV70" s="211"/>
      <c r="CW70" s="211"/>
      <c r="CX70" s="211"/>
      <c r="CY70" s="211"/>
      <c r="CZ70" s="211"/>
      <c r="DA70" s="211"/>
      <c r="DB70" s="211"/>
      <c r="DC70" s="211"/>
      <c r="DD70" s="211"/>
      <c r="DE70" s="211"/>
      <c r="DF70" s="211"/>
      <c r="DG70" s="211"/>
      <c r="DH70" s="211"/>
      <c r="DI70" s="211"/>
      <c r="DJ70" s="211"/>
      <c r="DK70" s="211"/>
      <c r="DL70" s="211"/>
      <c r="DM70" s="211"/>
      <c r="DN70" s="211"/>
    </row>
    <row r="71" spans="2:188" ht="21" customHeight="1">
      <c r="B71" s="215"/>
    </row>
    <row r="72" spans="2:188" ht="18" customHeight="1"/>
    <row r="73" spans="2:188" ht="13.5" customHeight="1">
      <c r="BG73" s="217"/>
      <c r="BH73" s="217"/>
      <c r="BI73" s="217"/>
      <c r="BJ73" s="217"/>
      <c r="BK73" s="217"/>
      <c r="BL73" s="217"/>
      <c r="BM73" s="217"/>
      <c r="BN73" s="217"/>
      <c r="BO73" s="217"/>
      <c r="BP73" s="217"/>
      <c r="BQ73" s="217"/>
      <c r="BR73" s="217"/>
      <c r="BS73" s="217"/>
      <c r="BT73" s="217"/>
      <c r="BU73" s="217"/>
      <c r="BV73" s="217"/>
      <c r="BW73" s="217"/>
      <c r="BX73" s="217"/>
      <c r="BY73" s="217"/>
      <c r="BZ73" s="217"/>
      <c r="CA73" s="217"/>
      <c r="CB73" s="217"/>
      <c r="CC73" s="217"/>
      <c r="CD73" s="217"/>
      <c r="CE73" s="217"/>
      <c r="CF73" s="217"/>
      <c r="CG73" s="217"/>
      <c r="CH73" s="217"/>
      <c r="CI73" s="217"/>
      <c r="CJ73" s="217"/>
      <c r="CK73" s="217"/>
      <c r="CL73" s="217"/>
      <c r="CM73" s="217"/>
      <c r="CN73" s="217"/>
      <c r="CO73" s="217"/>
      <c r="CP73" s="217"/>
      <c r="CQ73" s="217"/>
      <c r="CR73" s="217"/>
      <c r="CS73" s="217"/>
      <c r="CT73" s="217"/>
      <c r="CU73" s="217"/>
      <c r="CV73" s="217"/>
      <c r="CW73" s="217"/>
      <c r="CX73" s="217"/>
      <c r="CY73" s="217"/>
      <c r="CZ73" s="217"/>
      <c r="DA73" s="217"/>
      <c r="DB73" s="217"/>
      <c r="DC73" s="217"/>
      <c r="DD73" s="217"/>
      <c r="DE73" s="217"/>
      <c r="DF73" s="217"/>
      <c r="DG73" s="217"/>
      <c r="DH73" s="217"/>
      <c r="DI73" s="217"/>
      <c r="DJ73" s="217"/>
      <c r="DK73" s="217"/>
      <c r="DL73" s="217"/>
      <c r="DM73" s="217"/>
      <c r="DN73" s="217"/>
      <c r="DO73" s="217"/>
      <c r="DP73" s="217"/>
      <c r="DQ73" s="217"/>
      <c r="DR73" s="217"/>
      <c r="DS73" s="217"/>
      <c r="DT73" s="217"/>
      <c r="DU73" s="217"/>
      <c r="DV73" s="217"/>
      <c r="DW73" s="217"/>
      <c r="DX73" s="217"/>
      <c r="DY73" s="217"/>
      <c r="DZ73" s="217"/>
      <c r="EA73" s="217"/>
      <c r="EB73" s="217"/>
      <c r="EC73" s="217"/>
      <c r="ED73" s="217"/>
      <c r="EE73" s="217"/>
      <c r="EF73" s="217"/>
      <c r="EG73" s="217"/>
      <c r="EH73" s="217"/>
      <c r="EI73" s="217"/>
      <c r="EJ73" s="217"/>
      <c r="EK73" s="217"/>
      <c r="EL73" s="217"/>
      <c r="EM73" s="217"/>
      <c r="EN73" s="217"/>
      <c r="EO73" s="217"/>
      <c r="EP73" s="217"/>
      <c r="EQ73" s="217"/>
      <c r="ER73" s="217"/>
      <c r="ES73" s="217"/>
      <c r="ET73" s="217"/>
      <c r="EU73" s="217"/>
      <c r="EV73" s="217"/>
      <c r="EW73" s="217"/>
      <c r="EX73" s="217"/>
      <c r="EY73" s="217"/>
      <c r="EZ73" s="217"/>
      <c r="FA73" s="217"/>
      <c r="FB73" s="217"/>
      <c r="FC73" s="217"/>
      <c r="FD73" s="217"/>
      <c r="FE73" s="217"/>
      <c r="FF73" s="217"/>
      <c r="FG73" s="217"/>
      <c r="FH73" s="217"/>
      <c r="FI73" s="217"/>
      <c r="FJ73" s="217"/>
      <c r="FK73" s="217"/>
      <c r="FL73" s="217"/>
      <c r="FM73" s="217"/>
      <c r="FN73" s="217"/>
      <c r="FO73" s="217"/>
      <c r="FP73" s="217"/>
      <c r="FQ73" s="217"/>
      <c r="FR73" s="217"/>
      <c r="FS73" s="217"/>
      <c r="FT73" s="217"/>
      <c r="FU73" s="217"/>
      <c r="FV73" s="217"/>
      <c r="FW73" s="217"/>
      <c r="FX73" s="217"/>
      <c r="FY73" s="217"/>
      <c r="FZ73" s="217"/>
      <c r="GA73" s="217"/>
      <c r="GB73" s="217"/>
      <c r="GC73" s="217"/>
      <c r="GD73" s="217"/>
      <c r="GE73" s="217"/>
      <c r="GF73" s="217"/>
    </row>
    <row r="74" spans="2:188" ht="13.5" customHeight="1">
      <c r="BG74" s="217"/>
      <c r="BH74" s="217"/>
      <c r="BI74" s="217"/>
      <c r="BJ74" s="217"/>
      <c r="BK74" s="217"/>
      <c r="BL74" s="217"/>
      <c r="BM74" s="217"/>
      <c r="BN74" s="217"/>
      <c r="BO74" s="217"/>
      <c r="BP74" s="217"/>
      <c r="BQ74" s="217"/>
      <c r="BR74" s="217"/>
      <c r="BS74" s="217"/>
      <c r="BT74" s="217"/>
      <c r="BU74" s="217"/>
      <c r="BV74" s="217"/>
      <c r="BW74" s="217"/>
      <c r="BX74" s="217"/>
      <c r="BY74" s="217"/>
      <c r="BZ74" s="217"/>
      <c r="CA74" s="217"/>
      <c r="CB74" s="217"/>
      <c r="CC74" s="217"/>
      <c r="CD74" s="217"/>
      <c r="CE74" s="217"/>
      <c r="CF74" s="217"/>
      <c r="CG74" s="217"/>
      <c r="CH74" s="217"/>
      <c r="CI74" s="217"/>
      <c r="CJ74" s="217"/>
      <c r="CK74" s="217"/>
      <c r="CL74" s="217"/>
      <c r="CM74" s="217"/>
      <c r="CN74" s="217"/>
      <c r="CO74" s="217"/>
      <c r="CP74" s="217"/>
      <c r="CQ74" s="217"/>
      <c r="CR74" s="217"/>
      <c r="CS74" s="217"/>
      <c r="CT74" s="217"/>
      <c r="CU74" s="217"/>
      <c r="CV74" s="217"/>
      <c r="CW74" s="217"/>
      <c r="CX74" s="217"/>
      <c r="CY74" s="217"/>
      <c r="CZ74" s="217"/>
      <c r="DA74" s="217"/>
      <c r="DB74" s="217"/>
      <c r="DC74" s="217"/>
      <c r="DD74" s="217"/>
      <c r="DE74" s="217"/>
      <c r="DF74" s="217"/>
      <c r="DG74" s="217"/>
      <c r="DH74" s="217"/>
      <c r="DI74" s="217"/>
      <c r="DJ74" s="217"/>
      <c r="DK74" s="217"/>
      <c r="DL74" s="217"/>
      <c r="DM74" s="217"/>
      <c r="DN74" s="217"/>
      <c r="DO74" s="217"/>
      <c r="DP74" s="217"/>
      <c r="DQ74" s="217"/>
      <c r="DR74" s="217"/>
      <c r="DS74" s="217"/>
      <c r="DT74" s="217"/>
      <c r="DU74" s="217"/>
      <c r="DV74" s="217"/>
      <c r="DW74" s="217"/>
      <c r="DX74" s="217"/>
      <c r="DY74" s="217"/>
      <c r="DZ74" s="217"/>
      <c r="EA74" s="217"/>
      <c r="EB74" s="217"/>
      <c r="EC74" s="217"/>
      <c r="ED74" s="217"/>
      <c r="EE74" s="217"/>
      <c r="EF74" s="217"/>
      <c r="EG74" s="217"/>
      <c r="EH74" s="217"/>
      <c r="EI74" s="217"/>
      <c r="EJ74" s="217"/>
      <c r="EK74" s="217"/>
      <c r="EL74" s="217"/>
      <c r="EM74" s="217"/>
      <c r="EN74" s="217"/>
      <c r="EO74" s="217"/>
      <c r="EP74" s="217"/>
      <c r="EQ74" s="217"/>
      <c r="ER74" s="217"/>
      <c r="ES74" s="217"/>
      <c r="ET74" s="217"/>
      <c r="EU74" s="217"/>
      <c r="EV74" s="217"/>
      <c r="EW74" s="217"/>
      <c r="EX74" s="217"/>
      <c r="EY74" s="217"/>
      <c r="EZ74" s="217"/>
      <c r="FA74" s="217"/>
      <c r="FB74" s="217"/>
      <c r="FC74" s="217"/>
      <c r="FD74" s="217"/>
      <c r="FE74" s="217"/>
      <c r="FF74" s="217"/>
      <c r="FG74" s="217"/>
      <c r="FH74" s="217"/>
      <c r="FI74" s="217"/>
      <c r="FJ74" s="217"/>
      <c r="FK74" s="217"/>
      <c r="FL74" s="217"/>
      <c r="FM74" s="217"/>
      <c r="FN74" s="217"/>
      <c r="FO74" s="217"/>
      <c r="FP74" s="217"/>
      <c r="FQ74" s="217"/>
      <c r="FR74" s="217"/>
      <c r="FS74" s="217"/>
      <c r="FT74" s="217"/>
      <c r="FU74" s="217"/>
      <c r="FV74" s="217"/>
      <c r="FW74" s="217"/>
      <c r="FX74" s="217"/>
      <c r="FY74" s="217"/>
      <c r="FZ74" s="217"/>
      <c r="GA74" s="217"/>
      <c r="GB74" s="217"/>
      <c r="GC74" s="217"/>
      <c r="GD74" s="217"/>
      <c r="GE74" s="217"/>
      <c r="GF74" s="217"/>
    </row>
    <row r="75" spans="2:188" ht="13.5" customHeight="1">
      <c r="D75" s="218" t="s">
        <v>213</v>
      </c>
      <c r="E75" s="219" t="str">
        <f>E14&amp;COUNTA(E10:E11)&amp;COUNTA(E12)</f>
        <v>311</v>
      </c>
      <c r="F75" s="219" t="str">
        <f t="shared" ref="F75:AJ75" si="84">F14&amp;COUNTA(F10:F11)&amp;COUNTA(F12)</f>
        <v>311</v>
      </c>
      <c r="G75" s="219" t="str">
        <f t="shared" si="84"/>
        <v>310</v>
      </c>
      <c r="H75" s="219" t="str">
        <f t="shared" si="84"/>
        <v>310</v>
      </c>
      <c r="I75" s="219" t="str">
        <f t="shared" si="84"/>
        <v>311</v>
      </c>
      <c r="J75" s="219" t="str">
        <f t="shared" si="84"/>
        <v>311</v>
      </c>
      <c r="K75" s="219" t="str">
        <f t="shared" si="84"/>
        <v>311</v>
      </c>
      <c r="L75" s="219" t="str">
        <f t="shared" si="84"/>
        <v>311</v>
      </c>
      <c r="M75" s="219" t="str">
        <f t="shared" si="84"/>
        <v>311</v>
      </c>
      <c r="N75" s="219" t="str">
        <f t="shared" si="84"/>
        <v>310</v>
      </c>
      <c r="O75" s="219" t="str">
        <f t="shared" si="84"/>
        <v>310</v>
      </c>
      <c r="P75" s="219" t="str">
        <f t="shared" si="84"/>
        <v>311</v>
      </c>
      <c r="Q75" s="219" t="str">
        <f t="shared" si="84"/>
        <v>311</v>
      </c>
      <c r="R75" s="219" t="str">
        <f t="shared" si="84"/>
        <v>311</v>
      </c>
      <c r="S75" s="219" t="str">
        <f t="shared" si="84"/>
        <v>311</v>
      </c>
      <c r="T75" s="219" t="str">
        <f t="shared" si="84"/>
        <v>311</v>
      </c>
      <c r="U75" s="219" t="str">
        <f t="shared" si="84"/>
        <v>310</v>
      </c>
      <c r="V75" s="219" t="str">
        <f t="shared" si="84"/>
        <v>310</v>
      </c>
      <c r="W75" s="219" t="str">
        <f t="shared" si="84"/>
        <v>311</v>
      </c>
      <c r="X75" s="219" t="str">
        <f t="shared" si="84"/>
        <v>311</v>
      </c>
      <c r="Y75" s="219" t="str">
        <f t="shared" si="84"/>
        <v>311</v>
      </c>
      <c r="Z75" s="219" t="str">
        <f t="shared" si="84"/>
        <v>311</v>
      </c>
      <c r="AA75" s="219" t="str">
        <f t="shared" si="84"/>
        <v>311</v>
      </c>
      <c r="AB75" s="219" t="str">
        <f t="shared" si="84"/>
        <v>310</v>
      </c>
      <c r="AC75" s="219" t="str">
        <f t="shared" si="84"/>
        <v>310</v>
      </c>
      <c r="AD75" s="219" t="str">
        <f t="shared" si="84"/>
        <v>311</v>
      </c>
      <c r="AE75" s="219" t="str">
        <f t="shared" si="84"/>
        <v>311</v>
      </c>
      <c r="AF75" s="219" t="str">
        <f t="shared" si="84"/>
        <v>311</v>
      </c>
      <c r="AG75" s="219" t="str">
        <f t="shared" si="84"/>
        <v>310</v>
      </c>
      <c r="AH75" s="219" t="str">
        <f t="shared" si="84"/>
        <v>311</v>
      </c>
      <c r="AI75" s="219" t="str">
        <f t="shared" si="84"/>
        <v>310</v>
      </c>
      <c r="AJ75" s="219" t="str">
        <f t="shared" si="84"/>
        <v>310</v>
      </c>
      <c r="AK75" s="219" t="str">
        <f t="shared" ref="AK75:BP75" si="85">AK14&amp;COUNTA(AK10:AK11)&amp;COUNTA(AK12)</f>
        <v>310</v>
      </c>
      <c r="AL75" s="219" t="str">
        <f t="shared" si="85"/>
        <v>310</v>
      </c>
      <c r="AM75" s="219" t="str">
        <f t="shared" si="85"/>
        <v>410</v>
      </c>
      <c r="AN75" s="219" t="str">
        <f t="shared" si="85"/>
        <v>411</v>
      </c>
      <c r="AO75" s="219" t="str">
        <f t="shared" si="85"/>
        <v>411</v>
      </c>
      <c r="AP75" s="219" t="str">
        <f t="shared" si="85"/>
        <v>410</v>
      </c>
      <c r="AQ75" s="219" t="str">
        <f t="shared" si="85"/>
        <v>410</v>
      </c>
      <c r="AR75" s="219" t="str">
        <f t="shared" si="85"/>
        <v>411</v>
      </c>
      <c r="AS75" s="219" t="str">
        <f t="shared" si="85"/>
        <v>411</v>
      </c>
      <c r="AT75" s="219" t="str">
        <f t="shared" si="85"/>
        <v>411</v>
      </c>
      <c r="AU75" s="219" t="str">
        <f t="shared" si="85"/>
        <v>411</v>
      </c>
      <c r="AV75" s="219" t="str">
        <f t="shared" si="85"/>
        <v>411</v>
      </c>
      <c r="AW75" s="219" t="str">
        <f t="shared" si="85"/>
        <v>410</v>
      </c>
      <c r="AX75" s="219" t="str">
        <f t="shared" si="85"/>
        <v>410</v>
      </c>
      <c r="AY75" s="219" t="str">
        <f t="shared" si="85"/>
        <v>411</v>
      </c>
      <c r="AZ75" s="219" t="str">
        <f t="shared" si="85"/>
        <v>411</v>
      </c>
      <c r="BA75" s="219" t="str">
        <f t="shared" si="85"/>
        <v>411</v>
      </c>
      <c r="BB75" s="219" t="str">
        <f t="shared" si="85"/>
        <v>411</v>
      </c>
      <c r="BC75" s="219" t="str">
        <f t="shared" si="85"/>
        <v>411</v>
      </c>
      <c r="BD75" s="219" t="str">
        <f t="shared" si="85"/>
        <v>410</v>
      </c>
      <c r="BE75" s="219" t="str">
        <f t="shared" si="85"/>
        <v>410</v>
      </c>
      <c r="BF75" s="219" t="str">
        <f t="shared" si="85"/>
        <v>411</v>
      </c>
      <c r="BG75" s="219" t="str">
        <f t="shared" si="85"/>
        <v>411</v>
      </c>
      <c r="BH75" s="219" t="str">
        <f t="shared" si="85"/>
        <v>411</v>
      </c>
      <c r="BI75" s="219" t="str">
        <f t="shared" si="85"/>
        <v>411</v>
      </c>
      <c r="BJ75" s="219" t="str">
        <f t="shared" si="85"/>
        <v>411</v>
      </c>
      <c r="BK75" s="219" t="str">
        <f t="shared" si="85"/>
        <v>410</v>
      </c>
      <c r="BL75" s="219" t="str">
        <f t="shared" si="85"/>
        <v>410</v>
      </c>
      <c r="BM75" s="219" t="str">
        <f t="shared" si="85"/>
        <v>411</v>
      </c>
      <c r="BN75" s="219" t="str">
        <f t="shared" si="85"/>
        <v>411</v>
      </c>
      <c r="BO75" s="219" t="str">
        <f t="shared" si="85"/>
        <v>411</v>
      </c>
      <c r="BP75" s="219" t="str">
        <f t="shared" si="85"/>
        <v>411</v>
      </c>
      <c r="BQ75" s="219" t="str">
        <f t="shared" ref="BQ75:CV75" si="86">BQ14&amp;COUNTA(BQ10:BQ11)&amp;COUNTA(BQ12)</f>
        <v>411</v>
      </c>
      <c r="BR75" s="219" t="str">
        <f t="shared" si="86"/>
        <v>410</v>
      </c>
      <c r="BS75" s="219" t="str">
        <f t="shared" si="86"/>
        <v>410</v>
      </c>
      <c r="BT75" s="219" t="str">
        <f t="shared" si="86"/>
        <v>411</v>
      </c>
      <c r="BU75" s="219" t="str">
        <f t="shared" si="86"/>
        <v>411</v>
      </c>
      <c r="BV75" s="219" t="str">
        <f t="shared" si="86"/>
        <v>411</v>
      </c>
      <c r="BW75" s="219" t="str">
        <f t="shared" si="86"/>
        <v>411</v>
      </c>
      <c r="BX75" s="219" t="str">
        <f t="shared" si="86"/>
        <v>411</v>
      </c>
      <c r="BY75" s="219" t="str">
        <f t="shared" si="86"/>
        <v>410</v>
      </c>
      <c r="BZ75" s="219" t="str">
        <f t="shared" si="86"/>
        <v>410</v>
      </c>
      <c r="CA75" s="219" t="str">
        <f t="shared" si="86"/>
        <v>511</v>
      </c>
      <c r="CB75" s="219" t="str">
        <f t="shared" si="86"/>
        <v>511</v>
      </c>
      <c r="CC75" s="219" t="str">
        <f t="shared" si="86"/>
        <v>511</v>
      </c>
      <c r="CD75" s="219" t="str">
        <f t="shared" si="86"/>
        <v>511</v>
      </c>
      <c r="CE75" s="219" t="str">
        <f t="shared" si="86"/>
        <v>511</v>
      </c>
      <c r="CF75" s="219" t="str">
        <f t="shared" si="86"/>
        <v>510</v>
      </c>
      <c r="CG75" s="219" t="str">
        <f t="shared" si="86"/>
        <v>510</v>
      </c>
      <c r="CH75" s="219" t="str">
        <f t="shared" si="86"/>
        <v>511</v>
      </c>
      <c r="CI75" s="219" t="str">
        <f t="shared" si="86"/>
        <v>511</v>
      </c>
      <c r="CJ75" s="219" t="str">
        <f t="shared" si="86"/>
        <v>511</v>
      </c>
      <c r="CK75" s="219" t="str">
        <f t="shared" si="86"/>
        <v>511</v>
      </c>
      <c r="CL75" s="219" t="str">
        <f t="shared" si="86"/>
        <v>511</v>
      </c>
      <c r="CM75" s="219" t="str">
        <f t="shared" si="86"/>
        <v>510</v>
      </c>
      <c r="CN75" s="219" t="str">
        <f t="shared" si="86"/>
        <v>510</v>
      </c>
      <c r="CO75" s="219" t="str">
        <f t="shared" si="86"/>
        <v>511</v>
      </c>
      <c r="CP75" s="219" t="str">
        <f t="shared" si="86"/>
        <v>511</v>
      </c>
      <c r="CQ75" s="219" t="str">
        <f t="shared" si="86"/>
        <v>511</v>
      </c>
      <c r="CR75" s="219" t="str">
        <f t="shared" si="86"/>
        <v>511</v>
      </c>
      <c r="CS75" s="219" t="str">
        <f t="shared" si="86"/>
        <v>511</v>
      </c>
      <c r="CT75" s="219" t="str">
        <f t="shared" si="86"/>
        <v>510</v>
      </c>
      <c r="CU75" s="219" t="str">
        <f t="shared" si="86"/>
        <v>510</v>
      </c>
      <c r="CV75" s="219" t="str">
        <f t="shared" si="86"/>
        <v>511</v>
      </c>
      <c r="CW75" s="219" t="str">
        <f t="shared" ref="CW75:DV75" si="87">CW14&amp;COUNTA(CW10:CW11)&amp;COUNTA(CW12)</f>
        <v>511</v>
      </c>
      <c r="CX75" s="219" t="str">
        <f t="shared" si="87"/>
        <v>511</v>
      </c>
      <c r="CY75" s="219" t="str">
        <f t="shared" si="87"/>
        <v>511</v>
      </c>
      <c r="CZ75" s="219" t="str">
        <f t="shared" si="87"/>
        <v>511</v>
      </c>
      <c r="DA75" s="219" t="str">
        <f t="shared" si="87"/>
        <v>500</v>
      </c>
      <c r="DB75" s="219" t="str">
        <f t="shared" si="87"/>
        <v>500</v>
      </c>
      <c r="DC75" s="219" t="str">
        <f t="shared" si="87"/>
        <v>501</v>
      </c>
      <c r="DD75" s="219" t="str">
        <f t="shared" si="87"/>
        <v>501</v>
      </c>
      <c r="DE75" s="219" t="str">
        <f t="shared" si="87"/>
        <v>501</v>
      </c>
      <c r="DF75" s="219" t="str">
        <f t="shared" si="87"/>
        <v>501</v>
      </c>
      <c r="DG75" s="219" t="str">
        <f t="shared" si="87"/>
        <v>501</v>
      </c>
      <c r="DH75" s="219" t="str">
        <f t="shared" si="87"/>
        <v>500</v>
      </c>
      <c r="DI75" s="219" t="str">
        <f t="shared" si="87"/>
        <v>600</v>
      </c>
      <c r="DJ75" s="219" t="str">
        <f t="shared" si="87"/>
        <v>600</v>
      </c>
      <c r="DK75" s="219" t="str">
        <f t="shared" si="87"/>
        <v>601</v>
      </c>
      <c r="DL75" s="219" t="str">
        <f t="shared" si="87"/>
        <v>601</v>
      </c>
      <c r="DM75" s="219" t="str">
        <f t="shared" si="87"/>
        <v>601</v>
      </c>
      <c r="DN75" s="219" t="str">
        <f t="shared" si="87"/>
        <v>601</v>
      </c>
      <c r="DO75" s="219" t="str">
        <f t="shared" si="87"/>
        <v>600</v>
      </c>
      <c r="DP75" s="219" t="str">
        <f t="shared" si="87"/>
        <v>600</v>
      </c>
      <c r="DQ75" s="219" t="str">
        <f t="shared" si="87"/>
        <v>601</v>
      </c>
      <c r="DR75" s="219" t="str">
        <f t="shared" si="87"/>
        <v>601</v>
      </c>
      <c r="DS75" s="219" t="str">
        <f t="shared" si="87"/>
        <v>601</v>
      </c>
      <c r="DT75" s="219" t="str">
        <f t="shared" si="87"/>
        <v>601</v>
      </c>
      <c r="DU75" s="219" t="str">
        <f t="shared" si="87"/>
        <v>601</v>
      </c>
      <c r="DV75" s="220" t="str">
        <f t="shared" si="87"/>
        <v>600</v>
      </c>
      <c r="GF75" s="217"/>
    </row>
    <row r="76" spans="2:188" ht="13.5" customHeight="1">
      <c r="D76" s="218" t="s">
        <v>214</v>
      </c>
      <c r="E76" s="219" t="str">
        <f t="shared" ref="E76:AJ76" si="88">E33&amp;COUNTA(E29:E30)&amp;COUNTA(E31)</f>
        <v>600</v>
      </c>
      <c r="F76" s="219" t="str">
        <f t="shared" si="88"/>
        <v>601</v>
      </c>
      <c r="G76" s="219" t="str">
        <f t="shared" si="88"/>
        <v>601</v>
      </c>
      <c r="H76" s="219" t="str">
        <f t="shared" si="88"/>
        <v>601</v>
      </c>
      <c r="I76" s="219" t="str">
        <f t="shared" si="88"/>
        <v>601</v>
      </c>
      <c r="J76" s="219" t="str">
        <f t="shared" si="88"/>
        <v>601</v>
      </c>
      <c r="K76" s="219" t="str">
        <f t="shared" si="88"/>
        <v>600</v>
      </c>
      <c r="L76" s="219" t="str">
        <f t="shared" si="88"/>
        <v>600</v>
      </c>
      <c r="M76" s="219" t="str">
        <f t="shared" si="88"/>
        <v>701</v>
      </c>
      <c r="N76" s="219" t="str">
        <f t="shared" si="88"/>
        <v>701</v>
      </c>
      <c r="O76" s="219" t="str">
        <f t="shared" si="88"/>
        <v>700</v>
      </c>
      <c r="P76" s="219" t="str">
        <f t="shared" si="88"/>
        <v>701</v>
      </c>
      <c r="Q76" s="219" t="str">
        <f t="shared" si="88"/>
        <v>701</v>
      </c>
      <c r="R76" s="219" t="str">
        <f t="shared" si="88"/>
        <v>700</v>
      </c>
      <c r="S76" s="219" t="str">
        <f t="shared" si="88"/>
        <v>700</v>
      </c>
      <c r="T76" s="219" t="str">
        <f t="shared" si="88"/>
        <v>701</v>
      </c>
      <c r="U76" s="219" t="str">
        <f t="shared" si="88"/>
        <v>701</v>
      </c>
      <c r="V76" s="219" t="str">
        <f t="shared" si="88"/>
        <v>701</v>
      </c>
      <c r="W76" s="219" t="str">
        <f t="shared" si="88"/>
        <v>701</v>
      </c>
      <c r="X76" s="219" t="str">
        <f t="shared" si="88"/>
        <v>711</v>
      </c>
      <c r="Y76" s="219" t="str">
        <f t="shared" si="88"/>
        <v>710</v>
      </c>
      <c r="Z76" s="219" t="str">
        <f t="shared" si="88"/>
        <v>710</v>
      </c>
      <c r="AA76" s="219" t="str">
        <f t="shared" si="88"/>
        <v>711</v>
      </c>
      <c r="AB76" s="219" t="str">
        <f t="shared" si="88"/>
        <v>711</v>
      </c>
      <c r="AC76" s="219" t="str">
        <f t="shared" si="88"/>
        <v>711</v>
      </c>
      <c r="AD76" s="219" t="str">
        <f t="shared" si="88"/>
        <v>711</v>
      </c>
      <c r="AE76" s="219" t="str">
        <f t="shared" si="88"/>
        <v>711</v>
      </c>
      <c r="AF76" s="219" t="str">
        <f t="shared" si="88"/>
        <v>710</v>
      </c>
      <c r="AG76" s="219" t="str">
        <f t="shared" si="88"/>
        <v>710</v>
      </c>
      <c r="AH76" s="219" t="str">
        <f t="shared" si="88"/>
        <v>711</v>
      </c>
      <c r="AI76" s="219" t="str">
        <f t="shared" si="88"/>
        <v>711</v>
      </c>
      <c r="AJ76" s="219" t="str">
        <f t="shared" si="88"/>
        <v>711</v>
      </c>
      <c r="AK76" s="219" t="str">
        <f t="shared" ref="AK76:BP76" si="89">AK33&amp;COUNTA(AK29:AK30)&amp;COUNTA(AK31)</f>
        <v>711</v>
      </c>
      <c r="AL76" s="219" t="str">
        <f t="shared" si="89"/>
        <v>711</v>
      </c>
      <c r="AM76" s="219" t="str">
        <f t="shared" si="89"/>
        <v>710</v>
      </c>
      <c r="AN76" s="219" t="str">
        <f t="shared" si="89"/>
        <v>710</v>
      </c>
      <c r="AO76" s="219" t="str">
        <f t="shared" si="89"/>
        <v>711</v>
      </c>
      <c r="AP76" s="219" t="str">
        <f t="shared" si="89"/>
        <v>711</v>
      </c>
      <c r="AQ76" s="219" t="str">
        <f t="shared" si="89"/>
        <v>711</v>
      </c>
      <c r="AR76" s="219" t="str">
        <f t="shared" si="89"/>
        <v>611</v>
      </c>
      <c r="AS76" s="219" t="str">
        <f t="shared" si="89"/>
        <v>611</v>
      </c>
      <c r="AT76" s="219" t="str">
        <f t="shared" si="89"/>
        <v>610</v>
      </c>
      <c r="AU76" s="219" t="str">
        <f t="shared" si="89"/>
        <v>610</v>
      </c>
      <c r="AV76" s="219" t="str">
        <f t="shared" si="89"/>
        <v>611</v>
      </c>
      <c r="AW76" s="219" t="str">
        <f t="shared" si="89"/>
        <v>611</v>
      </c>
      <c r="AX76" s="219" t="str">
        <f t="shared" si="89"/>
        <v>611</v>
      </c>
      <c r="AY76" s="219" t="str">
        <f t="shared" si="89"/>
        <v>611</v>
      </c>
      <c r="AZ76" s="219" t="str">
        <f t="shared" si="89"/>
        <v>611</v>
      </c>
      <c r="BA76" s="219" t="str">
        <f t="shared" si="89"/>
        <v>610</v>
      </c>
      <c r="BB76" s="219" t="str">
        <f t="shared" si="89"/>
        <v>610</v>
      </c>
      <c r="BC76" s="219" t="str">
        <f t="shared" si="89"/>
        <v>610</v>
      </c>
      <c r="BD76" s="219" t="str">
        <f t="shared" si="89"/>
        <v>610</v>
      </c>
      <c r="BE76" s="219" t="str">
        <f t="shared" si="89"/>
        <v>610</v>
      </c>
      <c r="BF76" s="219" t="str">
        <f t="shared" si="89"/>
        <v>611</v>
      </c>
      <c r="BG76" s="219" t="str">
        <f t="shared" si="89"/>
        <v>611</v>
      </c>
      <c r="BH76" s="219" t="str">
        <f t="shared" si="89"/>
        <v>610</v>
      </c>
      <c r="BI76" s="219" t="str">
        <f t="shared" si="89"/>
        <v>610</v>
      </c>
      <c r="BJ76" s="219" t="str">
        <f t="shared" si="89"/>
        <v>611</v>
      </c>
      <c r="BK76" s="219" t="str">
        <f t="shared" si="89"/>
        <v>611</v>
      </c>
      <c r="BL76" s="219" t="str">
        <f t="shared" si="89"/>
        <v>611</v>
      </c>
      <c r="BM76" s="219" t="str">
        <f t="shared" si="89"/>
        <v>611</v>
      </c>
      <c r="BN76" s="219" t="str">
        <f t="shared" si="89"/>
        <v>511</v>
      </c>
      <c r="BO76" s="219" t="str">
        <f t="shared" si="89"/>
        <v>510</v>
      </c>
      <c r="BP76" s="219" t="str">
        <f t="shared" si="89"/>
        <v>510</v>
      </c>
      <c r="BQ76" s="219" t="str">
        <f t="shared" ref="BQ76:CV76" si="90">BQ33&amp;COUNTA(BQ29:BQ30)&amp;COUNTA(BQ31)</f>
        <v>511</v>
      </c>
      <c r="BR76" s="219" t="str">
        <f t="shared" si="90"/>
        <v>511</v>
      </c>
      <c r="BS76" s="219" t="str">
        <f t="shared" si="90"/>
        <v>511</v>
      </c>
      <c r="BT76" s="219" t="str">
        <f t="shared" si="90"/>
        <v>511</v>
      </c>
      <c r="BU76" s="219" t="str">
        <f t="shared" si="90"/>
        <v>511</v>
      </c>
      <c r="BV76" s="219" t="str">
        <f t="shared" si="90"/>
        <v>510</v>
      </c>
      <c r="BW76" s="219" t="str">
        <f t="shared" si="90"/>
        <v>510</v>
      </c>
      <c r="BX76" s="219" t="str">
        <f t="shared" si="90"/>
        <v>510</v>
      </c>
      <c r="BY76" s="219" t="str">
        <f t="shared" si="90"/>
        <v>511</v>
      </c>
      <c r="BZ76" s="219" t="str">
        <f t="shared" si="90"/>
        <v>511</v>
      </c>
      <c r="CA76" s="219" t="str">
        <f t="shared" si="90"/>
        <v>511</v>
      </c>
      <c r="CB76" s="219" t="str">
        <f t="shared" si="90"/>
        <v>511</v>
      </c>
      <c r="CC76" s="219" t="str">
        <f t="shared" si="90"/>
        <v>510</v>
      </c>
      <c r="CD76" s="219" t="str">
        <f t="shared" si="90"/>
        <v>510</v>
      </c>
      <c r="CE76" s="219" t="str">
        <f t="shared" si="90"/>
        <v>511</v>
      </c>
      <c r="CF76" s="219" t="str">
        <f t="shared" si="90"/>
        <v>511</v>
      </c>
      <c r="CG76" s="219" t="str">
        <f t="shared" si="90"/>
        <v>511</v>
      </c>
      <c r="CH76" s="219" t="str">
        <f t="shared" si="90"/>
        <v>511</v>
      </c>
      <c r="CI76" s="219" t="str">
        <f t="shared" si="90"/>
        <v>511</v>
      </c>
      <c r="CJ76" s="219" t="str">
        <f t="shared" si="90"/>
        <v>510</v>
      </c>
      <c r="CK76" s="219" t="str">
        <f t="shared" si="90"/>
        <v>510</v>
      </c>
      <c r="CL76" s="219" t="str">
        <f t="shared" si="90"/>
        <v>511</v>
      </c>
      <c r="CM76" s="219" t="str">
        <f t="shared" si="90"/>
        <v>511</v>
      </c>
      <c r="CN76" s="219" t="str">
        <f t="shared" si="90"/>
        <v>511</v>
      </c>
      <c r="CO76" s="219" t="str">
        <f t="shared" si="90"/>
        <v>511</v>
      </c>
      <c r="CP76" s="219" t="str">
        <f t="shared" si="90"/>
        <v>511</v>
      </c>
      <c r="CQ76" s="219" t="str">
        <f t="shared" si="90"/>
        <v>510</v>
      </c>
      <c r="CR76" s="219" t="str">
        <f t="shared" si="90"/>
        <v>510</v>
      </c>
      <c r="CS76" s="219" t="str">
        <f t="shared" si="90"/>
        <v>511</v>
      </c>
      <c r="CT76" s="219" t="str">
        <f t="shared" si="90"/>
        <v>511</v>
      </c>
      <c r="CU76" s="219" t="str">
        <f t="shared" si="90"/>
        <v>510</v>
      </c>
      <c r="CV76" s="219" t="str">
        <f t="shared" si="90"/>
        <v>411</v>
      </c>
      <c r="CW76" s="219" t="str">
        <f t="shared" ref="CW76:DV76" si="91">CW33&amp;COUNTA(CW29:CW30)&amp;COUNTA(CW31)</f>
        <v>411</v>
      </c>
      <c r="CX76" s="219" t="str">
        <f t="shared" si="91"/>
        <v>410</v>
      </c>
      <c r="CY76" s="219" t="str">
        <f t="shared" si="91"/>
        <v>410</v>
      </c>
      <c r="CZ76" s="219" t="str">
        <f t="shared" si="91"/>
        <v>411</v>
      </c>
      <c r="DA76" s="219" t="str">
        <f t="shared" si="91"/>
        <v>411</v>
      </c>
      <c r="DB76" s="219" t="str">
        <f t="shared" si="91"/>
        <v>411</v>
      </c>
      <c r="DC76" s="219" t="str">
        <f t="shared" si="91"/>
        <v>411</v>
      </c>
      <c r="DD76" s="219" t="str">
        <f t="shared" si="91"/>
        <v>411</v>
      </c>
      <c r="DE76" s="219" t="str">
        <f t="shared" si="91"/>
        <v>410</v>
      </c>
      <c r="DF76" s="219" t="str">
        <f t="shared" si="91"/>
        <v>410</v>
      </c>
      <c r="DG76" s="219" t="str">
        <f t="shared" si="91"/>
        <v>411</v>
      </c>
      <c r="DH76" s="219" t="str">
        <f t="shared" si="91"/>
        <v>411</v>
      </c>
      <c r="DI76" s="219" t="str">
        <f t="shared" si="91"/>
        <v>411</v>
      </c>
      <c r="DJ76" s="219" t="str">
        <f t="shared" si="91"/>
        <v>411</v>
      </c>
      <c r="DK76" s="219" t="str">
        <f t="shared" si="91"/>
        <v>411</v>
      </c>
      <c r="DL76" s="219" t="str">
        <f t="shared" si="91"/>
        <v>410</v>
      </c>
      <c r="DM76" s="219" t="str">
        <f t="shared" si="91"/>
        <v>410</v>
      </c>
      <c r="DN76" s="219" t="str">
        <f t="shared" si="91"/>
        <v>411</v>
      </c>
      <c r="DO76" s="219" t="str">
        <f t="shared" si="91"/>
        <v>410</v>
      </c>
      <c r="DP76" s="219" t="str">
        <f t="shared" si="91"/>
        <v>401</v>
      </c>
      <c r="DQ76" s="219" t="str">
        <f t="shared" si="91"/>
        <v>401</v>
      </c>
      <c r="DR76" s="219" t="str">
        <f t="shared" si="91"/>
        <v>401</v>
      </c>
      <c r="DS76" s="219" t="str">
        <f t="shared" si="91"/>
        <v>400</v>
      </c>
      <c r="DT76" s="219" t="str">
        <f t="shared" si="91"/>
        <v>400</v>
      </c>
      <c r="DU76" s="219" t="str">
        <f t="shared" si="91"/>
        <v>401</v>
      </c>
      <c r="DV76" s="220" t="str">
        <f t="shared" si="91"/>
        <v>401</v>
      </c>
    </row>
    <row r="77" spans="2:188" ht="13.5" customHeight="1">
      <c r="D77" s="218" t="s">
        <v>215</v>
      </c>
      <c r="E77" s="219" t="str">
        <f t="shared" ref="E77:AJ77" si="92">E52&amp;COUNTA(E48:E49)&amp;COUNTA(E50)</f>
        <v>401</v>
      </c>
      <c r="F77" s="219" t="str">
        <f t="shared" si="92"/>
        <v>401</v>
      </c>
      <c r="G77" s="219" t="str">
        <f t="shared" si="92"/>
        <v>401</v>
      </c>
      <c r="H77" s="219" t="str">
        <f t="shared" si="92"/>
        <v>400</v>
      </c>
      <c r="I77" s="219" t="str">
        <f t="shared" si="92"/>
        <v>400</v>
      </c>
      <c r="J77" s="219" t="str">
        <f t="shared" si="92"/>
        <v>401</v>
      </c>
      <c r="K77" s="219" t="str">
        <f t="shared" si="92"/>
        <v>401</v>
      </c>
      <c r="L77" s="219" t="str">
        <f t="shared" si="92"/>
        <v>401</v>
      </c>
      <c r="M77" s="219" t="str">
        <f t="shared" si="92"/>
        <v>401</v>
      </c>
      <c r="N77" s="219" t="str">
        <f t="shared" si="92"/>
        <v>401</v>
      </c>
      <c r="O77" s="219" t="str">
        <f t="shared" si="92"/>
        <v>400</v>
      </c>
      <c r="P77" s="219" t="str">
        <f t="shared" si="92"/>
        <v>400</v>
      </c>
      <c r="Q77" s="219" t="str">
        <f t="shared" si="92"/>
        <v>301</v>
      </c>
      <c r="R77" s="219" t="str">
        <f t="shared" si="92"/>
        <v>301</v>
      </c>
      <c r="S77" s="219" t="str">
        <f t="shared" si="92"/>
        <v>301</v>
      </c>
      <c r="T77" s="219" t="str">
        <f t="shared" si="92"/>
        <v>301</v>
      </c>
      <c r="U77" s="219" t="str">
        <f t="shared" si="92"/>
        <v>301</v>
      </c>
      <c r="V77" s="219" t="str">
        <f t="shared" si="92"/>
        <v>300</v>
      </c>
      <c r="W77" s="219" t="str">
        <f t="shared" si="92"/>
        <v>300</v>
      </c>
      <c r="X77" s="219" t="str">
        <f t="shared" si="92"/>
        <v>301</v>
      </c>
      <c r="Y77" s="219" t="str">
        <f t="shared" si="92"/>
        <v>301</v>
      </c>
      <c r="Z77" s="219" t="str">
        <f t="shared" si="92"/>
        <v>301</v>
      </c>
      <c r="AA77" s="219" t="str">
        <f t="shared" si="92"/>
        <v>301</v>
      </c>
      <c r="AB77" s="219" t="str">
        <f t="shared" si="92"/>
        <v>301</v>
      </c>
      <c r="AC77" s="219" t="str">
        <f t="shared" si="92"/>
        <v>300</v>
      </c>
      <c r="AD77" s="219" t="str">
        <f t="shared" si="92"/>
        <v>300</v>
      </c>
      <c r="AE77" s="219" t="str">
        <f t="shared" si="92"/>
        <v>301</v>
      </c>
      <c r="AF77" s="219" t="str">
        <f t="shared" si="92"/>
        <v>311</v>
      </c>
      <c r="AG77" s="219" t="str">
        <f t="shared" si="92"/>
        <v>311</v>
      </c>
      <c r="AH77" s="219" t="str">
        <f t="shared" si="92"/>
        <v>311</v>
      </c>
      <c r="AI77" s="219" t="str">
        <f t="shared" si="92"/>
        <v>311</v>
      </c>
      <c r="AJ77" s="219" t="str">
        <f t="shared" si="92"/>
        <v>310</v>
      </c>
      <c r="AK77" s="219" t="str">
        <f t="shared" ref="AK77:BP77" si="93">AK52&amp;COUNTA(AK48:AK49)&amp;COUNTA(AK50)</f>
        <v>310</v>
      </c>
      <c r="AL77" s="219" t="str">
        <f t="shared" si="93"/>
        <v>311</v>
      </c>
      <c r="AM77" s="219" t="str">
        <f t="shared" si="93"/>
        <v>311</v>
      </c>
      <c r="AN77" s="219" t="str">
        <f t="shared" si="93"/>
        <v>311</v>
      </c>
      <c r="AO77" s="219" t="str">
        <f t="shared" si="93"/>
        <v>311</v>
      </c>
      <c r="AP77" s="219" t="str">
        <f t="shared" si="93"/>
        <v>311</v>
      </c>
      <c r="AQ77" s="219" t="str">
        <f t="shared" si="93"/>
        <v>310</v>
      </c>
      <c r="AR77" s="219" t="str">
        <f t="shared" si="93"/>
        <v>310</v>
      </c>
      <c r="AS77" s="219" t="str">
        <f t="shared" si="93"/>
        <v>310</v>
      </c>
      <c r="AT77" s="219" t="str">
        <f t="shared" si="93"/>
        <v>311</v>
      </c>
      <c r="AU77" s="219" t="str">
        <f t="shared" si="93"/>
        <v>311</v>
      </c>
      <c r="AV77" s="219" t="str">
        <f t="shared" si="93"/>
        <v>311</v>
      </c>
      <c r="AW77" s="219" t="str">
        <f t="shared" si="93"/>
        <v>311</v>
      </c>
      <c r="AX77" s="219" t="str">
        <f t="shared" si="93"/>
        <v>310</v>
      </c>
      <c r="AY77" s="219" t="str">
        <f t="shared" si="93"/>
        <v>210</v>
      </c>
      <c r="AZ77" s="219" t="str">
        <f t="shared" si="93"/>
        <v>211</v>
      </c>
      <c r="BA77" s="219" t="str">
        <f t="shared" si="93"/>
        <v>211</v>
      </c>
      <c r="BB77" s="219" t="str">
        <f t="shared" si="93"/>
        <v>211</v>
      </c>
      <c r="BC77" s="219" t="str">
        <f t="shared" si="93"/>
        <v>211</v>
      </c>
      <c r="BD77" s="219" t="str">
        <f t="shared" si="93"/>
        <v>211</v>
      </c>
      <c r="BE77" s="219" t="str">
        <f t="shared" si="93"/>
        <v>210</v>
      </c>
      <c r="BF77" s="219" t="str">
        <f t="shared" si="93"/>
        <v>210</v>
      </c>
      <c r="BG77" s="219" t="str">
        <f t="shared" si="93"/>
        <v>211</v>
      </c>
      <c r="BH77" s="219" t="str">
        <f t="shared" si="93"/>
        <v>211</v>
      </c>
      <c r="BI77" s="219" t="str">
        <f t="shared" si="93"/>
        <v>211</v>
      </c>
      <c r="BJ77" s="219" t="str">
        <f t="shared" si="93"/>
        <v>211</v>
      </c>
      <c r="BK77" s="219" t="str">
        <f t="shared" si="93"/>
        <v>211</v>
      </c>
      <c r="BL77" s="219" t="str">
        <f t="shared" si="93"/>
        <v>210</v>
      </c>
      <c r="BM77" s="219" t="str">
        <f t="shared" si="93"/>
        <v>210</v>
      </c>
      <c r="BN77" s="219" t="str">
        <f t="shared" si="93"/>
        <v>211</v>
      </c>
      <c r="BO77" s="219" t="str">
        <f t="shared" si="93"/>
        <v>211</v>
      </c>
      <c r="BP77" s="219" t="str">
        <f t="shared" si="93"/>
        <v>211</v>
      </c>
      <c r="BQ77" s="219" t="str">
        <f t="shared" ref="BQ77:CV77" si="94">BQ52&amp;COUNTA(BQ48:BQ49)&amp;COUNTA(BQ50)</f>
        <v>211</v>
      </c>
      <c r="BR77" s="219" t="str">
        <f t="shared" si="94"/>
        <v>211</v>
      </c>
      <c r="BS77" s="219" t="str">
        <f t="shared" si="94"/>
        <v>210</v>
      </c>
      <c r="BT77" s="219" t="str">
        <f t="shared" si="94"/>
        <v>210</v>
      </c>
      <c r="BU77" s="219" t="str">
        <f t="shared" si="94"/>
        <v>111</v>
      </c>
      <c r="BV77" s="219" t="str">
        <f t="shared" si="94"/>
        <v>111</v>
      </c>
      <c r="BW77" s="219" t="str">
        <f t="shared" si="94"/>
        <v>111</v>
      </c>
      <c r="BX77" s="219" t="str">
        <f t="shared" si="94"/>
        <v>111</v>
      </c>
      <c r="BY77" s="219" t="str">
        <f t="shared" si="94"/>
        <v>110</v>
      </c>
      <c r="BZ77" s="219" t="str">
        <f t="shared" si="94"/>
        <v>110</v>
      </c>
      <c r="CA77" s="219" t="str">
        <f t="shared" si="94"/>
        <v>110</v>
      </c>
      <c r="CB77" s="219" t="str">
        <f t="shared" si="94"/>
        <v>111</v>
      </c>
      <c r="CC77" s="219" t="str">
        <f t="shared" si="94"/>
        <v>111</v>
      </c>
      <c r="CD77" s="219" t="str">
        <f t="shared" si="94"/>
        <v>111</v>
      </c>
      <c r="CE77" s="219" t="str">
        <f t="shared" si="94"/>
        <v>111</v>
      </c>
      <c r="CF77" s="219" t="str">
        <f t="shared" si="94"/>
        <v>111</v>
      </c>
      <c r="CG77" s="219" t="str">
        <f t="shared" si="94"/>
        <v>110</v>
      </c>
      <c r="CH77" s="219" t="str">
        <f t="shared" si="94"/>
        <v>110</v>
      </c>
      <c r="CI77" s="219" t="str">
        <f t="shared" si="94"/>
        <v>111</v>
      </c>
      <c r="CJ77" s="219" t="str">
        <f t="shared" si="94"/>
        <v>111</v>
      </c>
      <c r="CK77" s="219" t="str">
        <f t="shared" si="94"/>
        <v>110</v>
      </c>
      <c r="CL77" s="219" t="str">
        <f t="shared" si="94"/>
        <v>111</v>
      </c>
      <c r="CM77" s="219" t="str">
        <f t="shared" si="94"/>
        <v>111</v>
      </c>
      <c r="CN77" s="219" t="str">
        <f t="shared" si="94"/>
        <v>110</v>
      </c>
      <c r="CO77" s="219" t="str">
        <f t="shared" si="94"/>
        <v>110</v>
      </c>
      <c r="CP77" s="219" t="str">
        <f t="shared" si="94"/>
        <v>111</v>
      </c>
      <c r="CQ77" s="219" t="str">
        <f t="shared" si="94"/>
        <v>111</v>
      </c>
      <c r="CR77" s="219" t="str">
        <f t="shared" si="94"/>
        <v>111</v>
      </c>
      <c r="CS77" s="219" t="str">
        <f t="shared" si="94"/>
        <v>111</v>
      </c>
      <c r="CT77" s="219" t="str">
        <f t="shared" si="94"/>
        <v>111</v>
      </c>
      <c r="CU77" s="219" t="str">
        <f t="shared" si="94"/>
        <v>110</v>
      </c>
      <c r="CV77" s="219" t="str">
        <f t="shared" si="94"/>
        <v>110</v>
      </c>
      <c r="CW77" s="219" t="str">
        <f t="shared" ref="CW77:DU77" si="95">CW52&amp;COUNTA(CW48:CW49)&amp;COUNTA(CW50)</f>
        <v>111</v>
      </c>
      <c r="CX77" s="219" t="str">
        <f t="shared" si="95"/>
        <v>111</v>
      </c>
      <c r="CY77" s="219" t="str">
        <f t="shared" si="95"/>
        <v>111</v>
      </c>
      <c r="CZ77" s="219" t="str">
        <f t="shared" si="95"/>
        <v>211</v>
      </c>
      <c r="DA77" s="219" t="str">
        <f t="shared" si="95"/>
        <v>211</v>
      </c>
      <c r="DB77" s="219" t="str">
        <f t="shared" si="95"/>
        <v>210</v>
      </c>
      <c r="DC77" s="219" t="str">
        <f t="shared" si="95"/>
        <v>210</v>
      </c>
      <c r="DD77" s="219" t="str">
        <f t="shared" si="95"/>
        <v>211</v>
      </c>
      <c r="DE77" s="219" t="str">
        <f t="shared" si="95"/>
        <v>211</v>
      </c>
      <c r="DF77" s="219" t="str">
        <f t="shared" si="95"/>
        <v>211</v>
      </c>
      <c r="DG77" s="219" t="str">
        <f t="shared" si="95"/>
        <v>211</v>
      </c>
      <c r="DH77" s="219" t="str">
        <f t="shared" si="95"/>
        <v>211</v>
      </c>
      <c r="DI77" s="219" t="str">
        <f t="shared" si="95"/>
        <v>210</v>
      </c>
      <c r="DJ77" s="219" t="str">
        <f t="shared" si="95"/>
        <v>210</v>
      </c>
      <c r="DK77" s="219" t="str">
        <f t="shared" si="95"/>
        <v>210</v>
      </c>
      <c r="DL77" s="219" t="str">
        <f t="shared" si="95"/>
        <v>211</v>
      </c>
      <c r="DM77" s="219" t="str">
        <f t="shared" si="95"/>
        <v>211</v>
      </c>
      <c r="DN77" s="219" t="str">
        <f t="shared" si="95"/>
        <v>211</v>
      </c>
      <c r="DO77" s="219" t="str">
        <f t="shared" si="95"/>
        <v>211</v>
      </c>
      <c r="DP77" s="219" t="str">
        <f t="shared" si="95"/>
        <v>210</v>
      </c>
      <c r="DQ77" s="219" t="str">
        <f t="shared" si="95"/>
        <v>210</v>
      </c>
      <c r="DR77" s="219" t="str">
        <f t="shared" si="95"/>
        <v>211</v>
      </c>
      <c r="DS77" s="219" t="str">
        <f t="shared" si="95"/>
        <v>211</v>
      </c>
      <c r="DT77" s="219" t="str">
        <f t="shared" si="95"/>
        <v>211</v>
      </c>
      <c r="DU77" s="219" t="str">
        <f t="shared" si="95"/>
        <v>211</v>
      </c>
      <c r="DV77" s="220"/>
      <c r="DW77" s="217"/>
    </row>
    <row r="78" spans="2:188" ht="13.5" customHeight="1">
      <c r="BG78" s="217"/>
      <c r="BH78" s="217"/>
      <c r="BI78" s="217"/>
      <c r="BJ78" s="217"/>
      <c r="BK78" s="217"/>
      <c r="BL78" s="217"/>
      <c r="BM78" s="217"/>
      <c r="BN78" s="217"/>
      <c r="BO78" s="217"/>
      <c r="BP78" s="217"/>
      <c r="BQ78" s="217"/>
      <c r="BR78" s="217"/>
      <c r="BS78" s="217"/>
      <c r="BT78" s="217"/>
      <c r="BU78" s="217"/>
      <c r="BV78" s="217"/>
      <c r="BW78" s="217"/>
      <c r="BX78" s="217"/>
      <c r="BY78" s="217"/>
      <c r="BZ78" s="217"/>
      <c r="CA78" s="217"/>
      <c r="CB78" s="217"/>
      <c r="CC78" s="217"/>
      <c r="CD78" s="217"/>
      <c r="CE78" s="217"/>
      <c r="CF78" s="217"/>
      <c r="CG78" s="217"/>
      <c r="CH78" s="217"/>
      <c r="CI78" s="217"/>
      <c r="CJ78" s="217"/>
      <c r="CK78" s="217"/>
      <c r="CL78" s="217"/>
      <c r="CM78" s="217"/>
      <c r="CN78" s="217"/>
      <c r="CO78" s="217"/>
      <c r="CP78" s="217"/>
      <c r="CQ78" s="217"/>
      <c r="CR78" s="217"/>
      <c r="CS78" s="217"/>
      <c r="CT78" s="217"/>
      <c r="CU78" s="217"/>
      <c r="CV78" s="217"/>
      <c r="CW78" s="217"/>
      <c r="CX78" s="217"/>
      <c r="CY78" s="217"/>
      <c r="CZ78" s="217"/>
      <c r="DA78" s="217"/>
      <c r="DB78" s="217"/>
      <c r="DC78" s="217"/>
      <c r="DD78" s="217"/>
      <c r="DE78" s="217"/>
      <c r="DF78" s="217"/>
      <c r="DG78" s="217"/>
      <c r="DH78" s="217"/>
      <c r="DI78" s="217"/>
      <c r="DJ78" s="217"/>
      <c r="DK78" s="217"/>
      <c r="DL78" s="217"/>
      <c r="DM78" s="217"/>
      <c r="DN78" s="217"/>
      <c r="DO78" s="217"/>
      <c r="DP78" s="217"/>
      <c r="DQ78" s="217"/>
      <c r="DR78" s="217"/>
      <c r="DS78" s="217"/>
      <c r="DT78" s="217"/>
      <c r="DU78" s="217"/>
      <c r="DV78" s="217"/>
      <c r="DW78" s="217"/>
      <c r="DX78" s="217"/>
      <c r="DY78" s="217"/>
      <c r="DZ78" s="217"/>
      <c r="EA78" s="217"/>
      <c r="EB78" s="217"/>
      <c r="EC78" s="217"/>
      <c r="ED78" s="217"/>
      <c r="EE78" s="217"/>
      <c r="EF78" s="217"/>
      <c r="EG78" s="217"/>
      <c r="EH78" s="217"/>
      <c r="EI78" s="217"/>
      <c r="EJ78" s="217"/>
      <c r="EK78" s="217"/>
      <c r="EL78" s="217"/>
      <c r="EM78" s="217"/>
      <c r="EN78" s="217"/>
      <c r="EO78" s="217"/>
      <c r="EP78" s="217"/>
      <c r="EQ78" s="217"/>
      <c r="ER78" s="217"/>
      <c r="ES78" s="217"/>
      <c r="ET78" s="217"/>
      <c r="EU78" s="217"/>
      <c r="EV78" s="217"/>
      <c r="EW78" s="217"/>
      <c r="EX78" s="217"/>
      <c r="EY78" s="217"/>
      <c r="EZ78" s="217"/>
      <c r="FA78" s="217"/>
      <c r="FB78" s="217"/>
      <c r="FC78" s="217"/>
      <c r="FD78" s="217"/>
      <c r="FE78" s="217"/>
      <c r="FF78" s="217"/>
      <c r="FG78" s="217"/>
      <c r="FH78" s="217"/>
      <c r="FI78" s="217"/>
      <c r="FJ78" s="217"/>
      <c r="FK78" s="217"/>
      <c r="FL78" s="217"/>
      <c r="FM78" s="217"/>
      <c r="FN78" s="217"/>
      <c r="FO78" s="217"/>
      <c r="FP78" s="217"/>
      <c r="FQ78" s="217"/>
      <c r="FR78" s="217"/>
      <c r="FS78" s="217"/>
      <c r="FT78" s="217"/>
      <c r="FU78" s="217"/>
      <c r="FV78" s="217"/>
      <c r="FW78" s="217"/>
      <c r="FX78" s="217"/>
      <c r="FY78" s="217"/>
      <c r="FZ78" s="217"/>
      <c r="GA78" s="217"/>
      <c r="GB78" s="217"/>
      <c r="GC78" s="217"/>
      <c r="GD78" s="217"/>
      <c r="GE78" s="217"/>
      <c r="GF78" s="217"/>
    </row>
  </sheetData>
  <mergeCells count="31">
    <mergeCell ref="DV56:DW56"/>
    <mergeCell ref="DV57:DW57"/>
    <mergeCell ref="DV58:DW58"/>
    <mergeCell ref="DV59:DW59"/>
    <mergeCell ref="DV50:DW50"/>
    <mergeCell ref="DV52:DW52"/>
    <mergeCell ref="DV53:DW53"/>
    <mergeCell ref="DV54:DW54"/>
    <mergeCell ref="DV55:DW55"/>
    <mergeCell ref="DV49:DW49"/>
    <mergeCell ref="B24:D24"/>
    <mergeCell ref="E24:AI24"/>
    <mergeCell ref="AJ24:BM24"/>
    <mergeCell ref="BN24:CR24"/>
    <mergeCell ref="CS24:DV24"/>
    <mergeCell ref="B43:D43"/>
    <mergeCell ref="E43:AI43"/>
    <mergeCell ref="AJ43:BN43"/>
    <mergeCell ref="BO43:CP43"/>
    <mergeCell ref="CQ43:DU43"/>
    <mergeCell ref="DV43:DW43"/>
    <mergeCell ref="DV44:DW44"/>
    <mergeCell ref="DV45:DW45"/>
    <mergeCell ref="DV47:DW47"/>
    <mergeCell ref="DV48:DW48"/>
    <mergeCell ref="CR5:DV5"/>
    <mergeCell ref="B2:P2"/>
    <mergeCell ref="B5:D5"/>
    <mergeCell ref="E5:AH5"/>
    <mergeCell ref="AI5:BM5"/>
    <mergeCell ref="BN5:CQ5"/>
  </mergeCells>
  <phoneticPr fontId="26"/>
  <conditionalFormatting sqref="E53:DU59 E15:DV21 E34:DV40">
    <cfRule type="cellIs" dxfId="0" priority="1" stopIfTrue="1" operator="between">
      <formula>1</formula>
      <formula>7</formula>
    </cfRule>
  </conditionalFormatting>
  <printOptions horizontalCentered="1"/>
  <pageMargins left="0.39370078740157483" right="0.39370078740157483" top="0.39370078740157483" bottom="0.39370078740157483" header="0.39370078740157483" footer="0.39370078740157483"/>
  <pageSetup paperSize="8" scale="56" orientation="landscape"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2"/>
  <sheetViews>
    <sheetView topLeftCell="A16" zoomScale="85" zoomScaleNormal="85" zoomScaleSheetLayoutView="90" workbookViewId="0">
      <selection activeCell="H35" sqref="H35"/>
    </sheetView>
  </sheetViews>
  <sheetFormatPr defaultColWidth="8" defaultRowHeight="10.8"/>
  <cols>
    <col min="1" max="1" width="2.6640625" style="723" customWidth="1"/>
    <col min="2" max="2" width="3.77734375" style="723" customWidth="1"/>
    <col min="3" max="4" width="2.6640625" style="723" customWidth="1"/>
    <col min="5" max="5" width="6.109375" style="723" customWidth="1"/>
    <col min="6" max="7" width="12.109375" style="723" customWidth="1"/>
    <col min="8" max="33" width="14.6640625" style="723" customWidth="1"/>
    <col min="34" max="34" width="15.6640625" style="723" customWidth="1"/>
    <col min="35" max="35" width="2.6640625" style="723" customWidth="1"/>
    <col min="36" max="36" width="10.21875" style="723" customWidth="1"/>
    <col min="37" max="16384" width="8" style="723"/>
  </cols>
  <sheetData>
    <row r="1" spans="1:34" ht="18.75" customHeight="1">
      <c r="B1" s="1346" t="s">
        <v>171</v>
      </c>
      <c r="C1" s="1346"/>
      <c r="D1" s="1346"/>
      <c r="E1" s="1346"/>
      <c r="F1" s="1346"/>
      <c r="G1" s="1346"/>
      <c r="H1" s="1346"/>
      <c r="I1" s="1346"/>
      <c r="J1" s="1346"/>
      <c r="K1" s="1346"/>
      <c r="L1" s="1346"/>
      <c r="M1" s="1346"/>
      <c r="N1" s="1346"/>
      <c r="O1" s="1346"/>
      <c r="P1" s="1346"/>
      <c r="Q1" s="1346"/>
      <c r="R1" s="1346"/>
      <c r="S1" s="1346"/>
      <c r="T1" s="1346"/>
      <c r="U1" s="1346"/>
      <c r="V1" s="1346"/>
      <c r="W1" s="1346"/>
      <c r="X1" s="1346"/>
      <c r="Y1" s="1346"/>
      <c r="Z1" s="1346"/>
      <c r="AA1" s="1346"/>
      <c r="AB1" s="1346"/>
      <c r="AC1" s="1346"/>
      <c r="AD1" s="1346"/>
      <c r="AE1" s="1346"/>
      <c r="AF1" s="1346"/>
      <c r="AG1" s="1346"/>
      <c r="AH1" s="1346"/>
    </row>
    <row r="2" spans="1:34" ht="20.100000000000001" customHeight="1">
      <c r="B2" s="1613" t="s">
        <v>223</v>
      </c>
      <c r="C2" s="1444"/>
      <c r="D2" s="1444"/>
      <c r="E2" s="1444"/>
      <c r="F2" s="1444"/>
      <c r="G2" s="1444"/>
      <c r="H2" s="1444"/>
      <c r="I2" s="1444"/>
      <c r="J2" s="1444"/>
      <c r="K2" s="1444"/>
      <c r="L2" s="1444"/>
      <c r="M2" s="1444"/>
      <c r="N2" s="1444"/>
      <c r="O2" s="1444"/>
      <c r="P2" s="1444"/>
      <c r="Q2" s="1444"/>
      <c r="R2" s="1444"/>
      <c r="S2" s="1444"/>
      <c r="T2" s="1444"/>
      <c r="U2" s="1444"/>
      <c r="V2" s="1444"/>
      <c r="W2" s="1444"/>
      <c r="X2" s="1444"/>
      <c r="Y2" s="1444"/>
      <c r="Z2" s="1444"/>
      <c r="AA2" s="1444"/>
      <c r="AB2" s="1444"/>
      <c r="AC2" s="1444"/>
      <c r="AD2" s="1444"/>
      <c r="AE2" s="1444"/>
      <c r="AF2" s="1444"/>
      <c r="AG2" s="1444"/>
      <c r="AH2" s="1444"/>
    </row>
    <row r="3" spans="1:34" s="742" customFormat="1" ht="20.25" customHeight="1" thickBot="1">
      <c r="B3" s="924" t="s">
        <v>123</v>
      </c>
      <c r="C3" s="925" t="s">
        <v>124</v>
      </c>
      <c r="D3" s="756"/>
      <c r="E3" s="767"/>
      <c r="F3" s="767"/>
      <c r="G3" s="767"/>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7" t="s">
        <v>300</v>
      </c>
    </row>
    <row r="4" spans="1:34" s="716" customFormat="1" ht="20.25" customHeight="1">
      <c r="A4" s="715"/>
      <c r="B4" s="1614" t="s">
        <v>125</v>
      </c>
      <c r="C4" s="1615"/>
      <c r="D4" s="1615"/>
      <c r="E4" s="1615"/>
      <c r="F4" s="1615"/>
      <c r="G4" s="1616"/>
      <c r="H4" s="1623" t="s">
        <v>163</v>
      </c>
      <c r="I4" s="1624"/>
      <c r="J4" s="1624"/>
      <c r="K4" s="1624"/>
      <c r="L4" s="1624"/>
      <c r="M4" s="982"/>
      <c r="N4" s="983"/>
      <c r="O4" s="984"/>
      <c r="P4" s="984"/>
      <c r="Q4" s="984"/>
      <c r="R4" s="1624" t="s">
        <v>760</v>
      </c>
      <c r="S4" s="1624"/>
      <c r="T4" s="1624"/>
      <c r="U4" s="1624"/>
      <c r="V4" s="1624"/>
      <c r="W4" s="1624"/>
      <c r="X4" s="1624"/>
      <c r="Y4" s="1624"/>
      <c r="Z4" s="1624"/>
      <c r="AA4" s="1624"/>
      <c r="AB4" s="1624"/>
      <c r="AC4" s="1624"/>
      <c r="AD4" s="1624"/>
      <c r="AE4" s="1624"/>
      <c r="AF4" s="1624"/>
      <c r="AG4" s="1627"/>
      <c r="AH4" s="1629" t="s">
        <v>126</v>
      </c>
    </row>
    <row r="5" spans="1:34" s="716" customFormat="1" ht="20.25" customHeight="1">
      <c r="A5" s="715"/>
      <c r="B5" s="1617"/>
      <c r="C5" s="1618"/>
      <c r="D5" s="1618"/>
      <c r="E5" s="1618"/>
      <c r="F5" s="1618"/>
      <c r="G5" s="1619"/>
      <c r="H5" s="1625"/>
      <c r="I5" s="1626"/>
      <c r="J5" s="1626"/>
      <c r="K5" s="1626"/>
      <c r="L5" s="1626"/>
      <c r="M5" s="985"/>
      <c r="N5" s="985"/>
      <c r="O5" s="986"/>
      <c r="P5" s="986"/>
      <c r="Q5" s="987"/>
      <c r="R5" s="1626"/>
      <c r="S5" s="1626"/>
      <c r="T5" s="1626"/>
      <c r="U5" s="1626"/>
      <c r="V5" s="1626"/>
      <c r="W5" s="1626"/>
      <c r="X5" s="1626"/>
      <c r="Y5" s="1626"/>
      <c r="Z5" s="1626"/>
      <c r="AA5" s="1626"/>
      <c r="AB5" s="1626"/>
      <c r="AC5" s="1626"/>
      <c r="AD5" s="1626"/>
      <c r="AE5" s="1626"/>
      <c r="AF5" s="1626"/>
      <c r="AG5" s="1628"/>
      <c r="AH5" s="1630"/>
    </row>
    <row r="6" spans="1:34" s="716" customFormat="1" ht="20.25" customHeight="1" thickBot="1">
      <c r="A6" s="715"/>
      <c r="B6" s="1620"/>
      <c r="C6" s="1621"/>
      <c r="D6" s="1621"/>
      <c r="E6" s="1621"/>
      <c r="F6" s="1621"/>
      <c r="G6" s="1622"/>
      <c r="H6" s="988" t="s">
        <v>585</v>
      </c>
      <c r="I6" s="989" t="s">
        <v>586</v>
      </c>
      <c r="J6" s="989" t="s">
        <v>587</v>
      </c>
      <c r="K6" s="990" t="s">
        <v>600</v>
      </c>
      <c r="L6" s="989" t="s">
        <v>601</v>
      </c>
      <c r="M6" s="991" t="s">
        <v>602</v>
      </c>
      <c r="N6" s="991" t="s">
        <v>603</v>
      </c>
      <c r="O6" s="991" t="s">
        <v>604</v>
      </c>
      <c r="P6" s="991" t="s">
        <v>605</v>
      </c>
      <c r="Q6" s="991" t="s">
        <v>606</v>
      </c>
      <c r="R6" s="991" t="s">
        <v>607</v>
      </c>
      <c r="S6" s="991" t="s">
        <v>608</v>
      </c>
      <c r="T6" s="991" t="s">
        <v>609</v>
      </c>
      <c r="U6" s="991" t="s">
        <v>610</v>
      </c>
      <c r="V6" s="991" t="s">
        <v>611</v>
      </c>
      <c r="W6" s="991" t="s">
        <v>612</v>
      </c>
      <c r="X6" s="991" t="s">
        <v>613</v>
      </c>
      <c r="Y6" s="991" t="s">
        <v>614</v>
      </c>
      <c r="Z6" s="991" t="s">
        <v>615</v>
      </c>
      <c r="AA6" s="991" t="s">
        <v>616</v>
      </c>
      <c r="AB6" s="991" t="s">
        <v>617</v>
      </c>
      <c r="AC6" s="991" t="s">
        <v>618</v>
      </c>
      <c r="AD6" s="991" t="s">
        <v>619</v>
      </c>
      <c r="AE6" s="991" t="s">
        <v>761</v>
      </c>
      <c r="AF6" s="991" t="s">
        <v>762</v>
      </c>
      <c r="AG6" s="991" t="s">
        <v>763</v>
      </c>
      <c r="AH6" s="1631"/>
    </row>
    <row r="7" spans="1:34" s="932" customFormat="1" ht="20.25" customHeight="1">
      <c r="A7" s="928"/>
      <c r="B7" s="929" t="s">
        <v>127</v>
      </c>
      <c r="C7" s="1635" t="s">
        <v>128</v>
      </c>
      <c r="D7" s="1635"/>
      <c r="E7" s="1635"/>
      <c r="F7" s="1635"/>
      <c r="G7" s="1636"/>
      <c r="H7" s="930">
        <f t="shared" ref="H7:AG7" si="0">SUM(H8,H13)</f>
        <v>0</v>
      </c>
      <c r="I7" s="931">
        <f t="shared" si="0"/>
        <v>0</v>
      </c>
      <c r="J7" s="931">
        <f t="shared" si="0"/>
        <v>0</v>
      </c>
      <c r="K7" s="867">
        <f t="shared" si="0"/>
        <v>0</v>
      </c>
      <c r="L7" s="439">
        <f t="shared" si="0"/>
        <v>0</v>
      </c>
      <c r="M7" s="439">
        <f t="shared" si="0"/>
        <v>0</v>
      </c>
      <c r="N7" s="439">
        <f t="shared" si="0"/>
        <v>0</v>
      </c>
      <c r="O7" s="439">
        <f t="shared" si="0"/>
        <v>0</v>
      </c>
      <c r="P7" s="439">
        <f t="shared" si="0"/>
        <v>0</v>
      </c>
      <c r="Q7" s="439">
        <f t="shared" si="0"/>
        <v>0</v>
      </c>
      <c r="R7" s="439">
        <f t="shared" si="0"/>
        <v>0</v>
      </c>
      <c r="S7" s="439">
        <f t="shared" si="0"/>
        <v>0</v>
      </c>
      <c r="T7" s="439">
        <f t="shared" si="0"/>
        <v>0</v>
      </c>
      <c r="U7" s="439">
        <f t="shared" si="0"/>
        <v>0</v>
      </c>
      <c r="V7" s="439">
        <f t="shared" si="0"/>
        <v>0</v>
      </c>
      <c r="W7" s="439">
        <f t="shared" si="0"/>
        <v>0</v>
      </c>
      <c r="X7" s="439">
        <f t="shared" si="0"/>
        <v>0</v>
      </c>
      <c r="Y7" s="439">
        <f t="shared" si="0"/>
        <v>0</v>
      </c>
      <c r="Z7" s="439">
        <f t="shared" si="0"/>
        <v>0</v>
      </c>
      <c r="AA7" s="439">
        <f t="shared" si="0"/>
        <v>0</v>
      </c>
      <c r="AB7" s="439">
        <f t="shared" si="0"/>
        <v>0</v>
      </c>
      <c r="AC7" s="439">
        <f t="shared" si="0"/>
        <v>0</v>
      </c>
      <c r="AD7" s="439">
        <f t="shared" si="0"/>
        <v>0</v>
      </c>
      <c r="AE7" s="439">
        <f>SUM(AE8,AE13)</f>
        <v>0</v>
      </c>
      <c r="AF7" s="439">
        <f>SUM(AF8,AF13)</f>
        <v>0</v>
      </c>
      <c r="AG7" s="439">
        <f t="shared" si="0"/>
        <v>0</v>
      </c>
      <c r="AH7" s="250">
        <f>SUM(AH8,AH13)</f>
        <v>0</v>
      </c>
    </row>
    <row r="8" spans="1:34" s="932" customFormat="1" ht="20.25" customHeight="1">
      <c r="A8" s="928"/>
      <c r="B8" s="933"/>
      <c r="C8" s="934" t="s">
        <v>129</v>
      </c>
      <c r="D8" s="1637" t="s">
        <v>422</v>
      </c>
      <c r="E8" s="1637"/>
      <c r="F8" s="1637"/>
      <c r="G8" s="1638"/>
      <c r="H8" s="128">
        <f t="shared" ref="H8:AG8" si="1">SUM(H9,H10)</f>
        <v>0</v>
      </c>
      <c r="I8" s="70">
        <f t="shared" si="1"/>
        <v>0</v>
      </c>
      <c r="J8" s="70">
        <f t="shared" si="1"/>
        <v>0</v>
      </c>
      <c r="K8" s="249">
        <f t="shared" si="1"/>
        <v>0</v>
      </c>
      <c r="L8" s="70">
        <f t="shared" si="1"/>
        <v>0</v>
      </c>
      <c r="M8" s="70">
        <f t="shared" si="1"/>
        <v>0</v>
      </c>
      <c r="N8" s="70">
        <f t="shared" si="1"/>
        <v>0</v>
      </c>
      <c r="O8" s="70">
        <f t="shared" si="1"/>
        <v>0</v>
      </c>
      <c r="P8" s="70">
        <f t="shared" si="1"/>
        <v>0</v>
      </c>
      <c r="Q8" s="70">
        <f t="shared" si="1"/>
        <v>0</v>
      </c>
      <c r="R8" s="70">
        <f t="shared" si="1"/>
        <v>0</v>
      </c>
      <c r="S8" s="70">
        <f t="shared" si="1"/>
        <v>0</v>
      </c>
      <c r="T8" s="70">
        <f t="shared" si="1"/>
        <v>0</v>
      </c>
      <c r="U8" s="70">
        <f t="shared" si="1"/>
        <v>0</v>
      </c>
      <c r="V8" s="70">
        <f t="shared" si="1"/>
        <v>0</v>
      </c>
      <c r="W8" s="70">
        <f t="shared" si="1"/>
        <v>0</v>
      </c>
      <c r="X8" s="70">
        <f t="shared" si="1"/>
        <v>0</v>
      </c>
      <c r="Y8" s="70">
        <f t="shared" si="1"/>
        <v>0</v>
      </c>
      <c r="Z8" s="70">
        <f t="shared" si="1"/>
        <v>0</v>
      </c>
      <c r="AA8" s="70">
        <f t="shared" si="1"/>
        <v>0</v>
      </c>
      <c r="AB8" s="70">
        <f t="shared" si="1"/>
        <v>0</v>
      </c>
      <c r="AC8" s="70">
        <f t="shared" si="1"/>
        <v>0</v>
      </c>
      <c r="AD8" s="70">
        <f t="shared" si="1"/>
        <v>0</v>
      </c>
      <c r="AE8" s="70">
        <f>SUM(AE9,AE10)</f>
        <v>0</v>
      </c>
      <c r="AF8" s="70">
        <f>SUM(AF9,AF10)</f>
        <v>0</v>
      </c>
      <c r="AG8" s="70">
        <f t="shared" si="1"/>
        <v>0</v>
      </c>
      <c r="AH8" s="729">
        <f t="shared" ref="AH8:AH25" si="2">SUM(H8:AG8)</f>
        <v>0</v>
      </c>
    </row>
    <row r="9" spans="1:34" s="932" customFormat="1" ht="20.25" customHeight="1">
      <c r="A9" s="928"/>
      <c r="B9" s="933"/>
      <c r="C9" s="935"/>
      <c r="D9" s="1639" t="s">
        <v>410</v>
      </c>
      <c r="E9" s="1637"/>
      <c r="F9" s="1637"/>
      <c r="G9" s="1638"/>
      <c r="H9" s="128">
        <v>0</v>
      </c>
      <c r="I9" s="70">
        <v>0</v>
      </c>
      <c r="J9" s="70">
        <v>0</v>
      </c>
      <c r="K9" s="70">
        <v>0</v>
      </c>
      <c r="L9" s="70">
        <v>0</v>
      </c>
      <c r="M9" s="278"/>
      <c r="N9" s="278"/>
      <c r="O9" s="278"/>
      <c r="P9" s="278"/>
      <c r="Q9" s="278"/>
      <c r="R9" s="278"/>
      <c r="S9" s="278"/>
      <c r="T9" s="278"/>
      <c r="U9" s="278"/>
      <c r="V9" s="278"/>
      <c r="W9" s="278"/>
      <c r="X9" s="278"/>
      <c r="Y9" s="278"/>
      <c r="Z9" s="278"/>
      <c r="AA9" s="278"/>
      <c r="AB9" s="278"/>
      <c r="AC9" s="278"/>
      <c r="AD9" s="278"/>
      <c r="AE9" s="278"/>
      <c r="AF9" s="278"/>
      <c r="AG9" s="278"/>
      <c r="AH9" s="729">
        <f t="shared" si="2"/>
        <v>0</v>
      </c>
    </row>
    <row r="10" spans="1:34" s="932" customFormat="1" ht="20.25" customHeight="1">
      <c r="A10" s="928"/>
      <c r="B10" s="933"/>
      <c r="C10" s="935"/>
      <c r="D10" s="1632" t="s">
        <v>411</v>
      </c>
      <c r="E10" s="1633"/>
      <c r="F10" s="1633"/>
      <c r="G10" s="1634"/>
      <c r="H10" s="930">
        <f t="shared" ref="H10:AG10" si="3">SUM(H11:H12)</f>
        <v>0</v>
      </c>
      <c r="I10" s="439">
        <f t="shared" si="3"/>
        <v>0</v>
      </c>
      <c r="J10" s="439">
        <f t="shared" si="3"/>
        <v>0</v>
      </c>
      <c r="K10" s="439">
        <f t="shared" si="3"/>
        <v>0</v>
      </c>
      <c r="L10" s="439">
        <f t="shared" si="3"/>
        <v>0</v>
      </c>
      <c r="M10" s="439">
        <f t="shared" si="3"/>
        <v>0</v>
      </c>
      <c r="N10" s="439">
        <f t="shared" si="3"/>
        <v>0</v>
      </c>
      <c r="O10" s="439">
        <f t="shared" si="3"/>
        <v>0</v>
      </c>
      <c r="P10" s="439">
        <f t="shared" si="3"/>
        <v>0</v>
      </c>
      <c r="Q10" s="439">
        <f t="shared" si="3"/>
        <v>0</v>
      </c>
      <c r="R10" s="439">
        <f t="shared" si="3"/>
        <v>0</v>
      </c>
      <c r="S10" s="439">
        <f t="shared" si="3"/>
        <v>0</v>
      </c>
      <c r="T10" s="439">
        <f t="shared" si="3"/>
        <v>0</v>
      </c>
      <c r="U10" s="439">
        <f t="shared" si="3"/>
        <v>0</v>
      </c>
      <c r="V10" s="439">
        <f t="shared" si="3"/>
        <v>0</v>
      </c>
      <c r="W10" s="439">
        <f t="shared" si="3"/>
        <v>0</v>
      </c>
      <c r="X10" s="439">
        <f t="shared" si="3"/>
        <v>0</v>
      </c>
      <c r="Y10" s="439">
        <f t="shared" si="3"/>
        <v>0</v>
      </c>
      <c r="Z10" s="439">
        <f t="shared" si="3"/>
        <v>0</v>
      </c>
      <c r="AA10" s="439">
        <f t="shared" si="3"/>
        <v>0</v>
      </c>
      <c r="AB10" s="439">
        <f t="shared" si="3"/>
        <v>0</v>
      </c>
      <c r="AC10" s="439">
        <f t="shared" si="3"/>
        <v>0</v>
      </c>
      <c r="AD10" s="439">
        <f t="shared" si="3"/>
        <v>0</v>
      </c>
      <c r="AE10" s="439">
        <f>SUM(AE11:AE12)</f>
        <v>0</v>
      </c>
      <c r="AF10" s="439">
        <f>SUM(AF11:AF12)</f>
        <v>0</v>
      </c>
      <c r="AG10" s="439">
        <f t="shared" si="3"/>
        <v>0</v>
      </c>
      <c r="AH10" s="250">
        <f t="shared" si="2"/>
        <v>0</v>
      </c>
    </row>
    <row r="11" spans="1:34" s="932" customFormat="1" ht="20.25" customHeight="1">
      <c r="A11" s="928"/>
      <c r="B11" s="933"/>
      <c r="C11" s="935"/>
      <c r="D11" s="935"/>
      <c r="E11" s="1640" t="s">
        <v>423</v>
      </c>
      <c r="F11" s="1641"/>
      <c r="G11" s="1642"/>
      <c r="H11" s="936">
        <v>0</v>
      </c>
      <c r="I11" s="862">
        <v>0</v>
      </c>
      <c r="J11" s="862">
        <v>0</v>
      </c>
      <c r="K11" s="862">
        <v>0</v>
      </c>
      <c r="L11" s="862">
        <v>0</v>
      </c>
      <c r="M11" s="896"/>
      <c r="N11" s="896"/>
      <c r="O11" s="896"/>
      <c r="P11" s="896"/>
      <c r="Q11" s="896"/>
      <c r="R11" s="896"/>
      <c r="S11" s="896"/>
      <c r="T11" s="896"/>
      <c r="U11" s="896"/>
      <c r="V11" s="896"/>
      <c r="W11" s="896"/>
      <c r="X11" s="896"/>
      <c r="Y11" s="896"/>
      <c r="Z11" s="896"/>
      <c r="AA11" s="896"/>
      <c r="AB11" s="896"/>
      <c r="AC11" s="896"/>
      <c r="AD11" s="896"/>
      <c r="AE11" s="896"/>
      <c r="AF11" s="896"/>
      <c r="AG11" s="896"/>
      <c r="AH11" s="863">
        <f t="shared" si="2"/>
        <v>0</v>
      </c>
    </row>
    <row r="12" spans="1:34" s="932" customFormat="1" ht="20.25" customHeight="1">
      <c r="A12" s="928"/>
      <c r="B12" s="875"/>
      <c r="C12" s="935"/>
      <c r="D12" s="937"/>
      <c r="E12" s="1643" t="s">
        <v>164</v>
      </c>
      <c r="F12" s="1644"/>
      <c r="G12" s="1645"/>
      <c r="H12" s="930">
        <v>0</v>
      </c>
      <c r="I12" s="439">
        <v>0</v>
      </c>
      <c r="J12" s="439">
        <v>0</v>
      </c>
      <c r="K12" s="439">
        <v>0</v>
      </c>
      <c r="L12" s="439">
        <v>0</v>
      </c>
      <c r="M12" s="277"/>
      <c r="N12" s="277"/>
      <c r="O12" s="277"/>
      <c r="P12" s="277"/>
      <c r="Q12" s="277"/>
      <c r="R12" s="277"/>
      <c r="S12" s="277"/>
      <c r="T12" s="277"/>
      <c r="U12" s="277"/>
      <c r="V12" s="277"/>
      <c r="W12" s="277"/>
      <c r="X12" s="277"/>
      <c r="Y12" s="277"/>
      <c r="Z12" s="277"/>
      <c r="AA12" s="277"/>
      <c r="AB12" s="277"/>
      <c r="AC12" s="277"/>
      <c r="AD12" s="277"/>
      <c r="AE12" s="277"/>
      <c r="AF12" s="277"/>
      <c r="AG12" s="277"/>
      <c r="AH12" s="885">
        <f t="shared" si="2"/>
        <v>0</v>
      </c>
    </row>
    <row r="13" spans="1:34" s="932" customFormat="1" ht="20.25" customHeight="1">
      <c r="A13" s="928"/>
      <c r="B13" s="933"/>
      <c r="C13" s="938" t="s">
        <v>129</v>
      </c>
      <c r="D13" s="1637" t="s">
        <v>627</v>
      </c>
      <c r="E13" s="1637"/>
      <c r="F13" s="1637"/>
      <c r="G13" s="1638"/>
      <c r="H13" s="128">
        <f>SUM(H14,H15,H18)</f>
        <v>0</v>
      </c>
      <c r="I13" s="70">
        <f t="shared" ref="I13:AF13" si="4">SUM(I14,I15,I18)</f>
        <v>0</v>
      </c>
      <c r="J13" s="70">
        <f t="shared" si="4"/>
        <v>0</v>
      </c>
      <c r="K13" s="249">
        <f t="shared" si="4"/>
        <v>0</v>
      </c>
      <c r="L13" s="70">
        <f t="shared" si="4"/>
        <v>0</v>
      </c>
      <c r="M13" s="70">
        <f t="shared" si="4"/>
        <v>0</v>
      </c>
      <c r="N13" s="70">
        <f t="shared" si="4"/>
        <v>0</v>
      </c>
      <c r="O13" s="70">
        <f t="shared" si="4"/>
        <v>0</v>
      </c>
      <c r="P13" s="70">
        <f t="shared" si="4"/>
        <v>0</v>
      </c>
      <c r="Q13" s="70">
        <f t="shared" si="4"/>
        <v>0</v>
      </c>
      <c r="R13" s="70">
        <f t="shared" si="4"/>
        <v>0</v>
      </c>
      <c r="S13" s="70">
        <f t="shared" si="4"/>
        <v>0</v>
      </c>
      <c r="T13" s="70">
        <f t="shared" si="4"/>
        <v>0</v>
      </c>
      <c r="U13" s="70">
        <f t="shared" si="4"/>
        <v>0</v>
      </c>
      <c r="V13" s="70">
        <f t="shared" si="4"/>
        <v>0</v>
      </c>
      <c r="W13" s="70">
        <f t="shared" si="4"/>
        <v>0</v>
      </c>
      <c r="X13" s="70">
        <f t="shared" si="4"/>
        <v>0</v>
      </c>
      <c r="Y13" s="70">
        <f t="shared" si="4"/>
        <v>0</v>
      </c>
      <c r="Z13" s="70">
        <f t="shared" si="4"/>
        <v>0</v>
      </c>
      <c r="AA13" s="70">
        <f t="shared" si="4"/>
        <v>0</v>
      </c>
      <c r="AB13" s="70">
        <f t="shared" si="4"/>
        <v>0</v>
      </c>
      <c r="AC13" s="70">
        <f t="shared" si="4"/>
        <v>0</v>
      </c>
      <c r="AD13" s="70">
        <f t="shared" si="4"/>
        <v>0</v>
      </c>
      <c r="AE13" s="70">
        <f t="shared" si="4"/>
        <v>0</v>
      </c>
      <c r="AF13" s="70">
        <f t="shared" si="4"/>
        <v>0</v>
      </c>
      <c r="AG13" s="70">
        <f>SUM(AG14,AG15,AG18)</f>
        <v>0</v>
      </c>
      <c r="AH13" s="729">
        <f t="shared" ref="AH13:AH18" si="5">SUM(H13:AG13)</f>
        <v>0</v>
      </c>
    </row>
    <row r="14" spans="1:34" s="932" customFormat="1" ht="20.25" customHeight="1">
      <c r="A14" s="928"/>
      <c r="B14" s="933"/>
      <c r="C14" s="935"/>
      <c r="D14" s="1639" t="s">
        <v>1065</v>
      </c>
      <c r="E14" s="1637"/>
      <c r="F14" s="1637"/>
      <c r="G14" s="1638"/>
      <c r="H14" s="128">
        <v>0</v>
      </c>
      <c r="I14" s="70">
        <v>0</v>
      </c>
      <c r="J14" s="70">
        <v>0</v>
      </c>
      <c r="K14" s="70">
        <v>0</v>
      </c>
      <c r="L14" s="70">
        <v>0</v>
      </c>
      <c r="M14" s="278"/>
      <c r="N14" s="278"/>
      <c r="O14" s="278"/>
      <c r="P14" s="278"/>
      <c r="Q14" s="278"/>
      <c r="R14" s="278"/>
      <c r="S14" s="278"/>
      <c r="T14" s="278"/>
      <c r="U14" s="278"/>
      <c r="V14" s="278"/>
      <c r="W14" s="278"/>
      <c r="X14" s="278"/>
      <c r="Y14" s="278"/>
      <c r="Z14" s="278"/>
      <c r="AA14" s="278"/>
      <c r="AB14" s="278"/>
      <c r="AC14" s="278"/>
      <c r="AD14" s="278"/>
      <c r="AE14" s="278"/>
      <c r="AF14" s="278"/>
      <c r="AG14" s="278"/>
      <c r="AH14" s="729">
        <f t="shared" si="5"/>
        <v>0</v>
      </c>
    </row>
    <row r="15" spans="1:34" s="932" customFormat="1" ht="20.25" customHeight="1">
      <c r="A15" s="928"/>
      <c r="B15" s="933"/>
      <c r="C15" s="935"/>
      <c r="D15" s="1632" t="s">
        <v>1066</v>
      </c>
      <c r="E15" s="1633"/>
      <c r="F15" s="1633"/>
      <c r="G15" s="1634"/>
      <c r="H15" s="930">
        <f t="shared" ref="H15:O15" si="6">SUM(H16:H17)</f>
        <v>0</v>
      </c>
      <c r="I15" s="439">
        <f t="shared" si="6"/>
        <v>0</v>
      </c>
      <c r="J15" s="439">
        <f t="shared" si="6"/>
        <v>0</v>
      </c>
      <c r="K15" s="439">
        <f t="shared" si="6"/>
        <v>0</v>
      </c>
      <c r="L15" s="439">
        <f t="shared" si="6"/>
        <v>0</v>
      </c>
      <c r="M15" s="439">
        <f t="shared" si="6"/>
        <v>0</v>
      </c>
      <c r="N15" s="439">
        <f t="shared" si="6"/>
        <v>0</v>
      </c>
      <c r="O15" s="439">
        <f t="shared" si="6"/>
        <v>0</v>
      </c>
      <c r="P15" s="439">
        <f>SUM(P16:P17)</f>
        <v>0</v>
      </c>
      <c r="Q15" s="439">
        <f t="shared" ref="Q15:AD15" si="7">SUM(Q16:Q17)</f>
        <v>0</v>
      </c>
      <c r="R15" s="439">
        <f t="shared" si="7"/>
        <v>0</v>
      </c>
      <c r="S15" s="439">
        <f t="shared" si="7"/>
        <v>0</v>
      </c>
      <c r="T15" s="439">
        <f t="shared" si="7"/>
        <v>0</v>
      </c>
      <c r="U15" s="439">
        <f t="shared" si="7"/>
        <v>0</v>
      </c>
      <c r="V15" s="439">
        <f t="shared" si="7"/>
        <v>0</v>
      </c>
      <c r="W15" s="439">
        <f t="shared" si="7"/>
        <v>0</v>
      </c>
      <c r="X15" s="439">
        <f t="shared" si="7"/>
        <v>0</v>
      </c>
      <c r="Y15" s="439">
        <f t="shared" si="7"/>
        <v>0</v>
      </c>
      <c r="Z15" s="439">
        <f t="shared" si="7"/>
        <v>0</v>
      </c>
      <c r="AA15" s="439">
        <f t="shared" si="7"/>
        <v>0</v>
      </c>
      <c r="AB15" s="439">
        <f t="shared" si="7"/>
        <v>0</v>
      </c>
      <c r="AC15" s="439">
        <f t="shared" si="7"/>
        <v>0</v>
      </c>
      <c r="AD15" s="439">
        <f t="shared" si="7"/>
        <v>0</v>
      </c>
      <c r="AE15" s="439">
        <f>SUM(AE16:AE17)</f>
        <v>0</v>
      </c>
      <c r="AF15" s="439">
        <f>SUM(AF16:AF17)</f>
        <v>0</v>
      </c>
      <c r="AG15" s="439">
        <f>SUM(AG16:AG17)</f>
        <v>0</v>
      </c>
      <c r="AH15" s="250">
        <f t="shared" si="5"/>
        <v>0</v>
      </c>
    </row>
    <row r="16" spans="1:34" s="932" customFormat="1" ht="20.25" customHeight="1">
      <c r="A16" s="928"/>
      <c r="B16" s="933"/>
      <c r="C16" s="935"/>
      <c r="D16" s="935"/>
      <c r="E16" s="1640" t="s">
        <v>423</v>
      </c>
      <c r="F16" s="1641"/>
      <c r="G16" s="1642"/>
      <c r="H16" s="936">
        <v>0</v>
      </c>
      <c r="I16" s="862">
        <v>0</v>
      </c>
      <c r="J16" s="862">
        <v>0</v>
      </c>
      <c r="K16" s="862">
        <v>0</v>
      </c>
      <c r="L16" s="862">
        <v>0</v>
      </c>
      <c r="M16" s="896"/>
      <c r="N16" s="896"/>
      <c r="O16" s="896"/>
      <c r="P16" s="896"/>
      <c r="Q16" s="896"/>
      <c r="R16" s="896"/>
      <c r="S16" s="896"/>
      <c r="T16" s="896"/>
      <c r="U16" s="896"/>
      <c r="V16" s="896"/>
      <c r="W16" s="896"/>
      <c r="X16" s="896"/>
      <c r="Y16" s="896"/>
      <c r="Z16" s="896"/>
      <c r="AA16" s="896"/>
      <c r="AB16" s="896"/>
      <c r="AC16" s="896"/>
      <c r="AD16" s="896"/>
      <c r="AE16" s="896"/>
      <c r="AF16" s="896"/>
      <c r="AG16" s="896"/>
      <c r="AH16" s="863">
        <f t="shared" si="5"/>
        <v>0</v>
      </c>
    </row>
    <row r="17" spans="1:34" s="932" customFormat="1" ht="20.25" customHeight="1">
      <c r="A17" s="928"/>
      <c r="B17" s="875"/>
      <c r="C17" s="935"/>
      <c r="D17" s="937"/>
      <c r="E17" s="1643" t="s">
        <v>164</v>
      </c>
      <c r="F17" s="1644"/>
      <c r="G17" s="1645"/>
      <c r="H17" s="930">
        <v>0</v>
      </c>
      <c r="I17" s="439">
        <v>0</v>
      </c>
      <c r="J17" s="439">
        <v>0</v>
      </c>
      <c r="K17" s="439">
        <v>0</v>
      </c>
      <c r="L17" s="439">
        <v>0</v>
      </c>
      <c r="M17" s="277"/>
      <c r="N17" s="277"/>
      <c r="O17" s="277"/>
      <c r="P17" s="277"/>
      <c r="Q17" s="277"/>
      <c r="R17" s="277"/>
      <c r="S17" s="277"/>
      <c r="T17" s="277"/>
      <c r="U17" s="277"/>
      <c r="V17" s="277"/>
      <c r="W17" s="277"/>
      <c r="X17" s="277"/>
      <c r="Y17" s="277"/>
      <c r="Z17" s="277"/>
      <c r="AA17" s="277"/>
      <c r="AB17" s="277"/>
      <c r="AC17" s="277"/>
      <c r="AD17" s="277"/>
      <c r="AE17" s="277"/>
      <c r="AF17" s="277"/>
      <c r="AG17" s="277"/>
      <c r="AH17" s="885">
        <f t="shared" si="5"/>
        <v>0</v>
      </c>
    </row>
    <row r="18" spans="1:34" s="932" customFormat="1" ht="20.25" customHeight="1">
      <c r="A18" s="928"/>
      <c r="B18" s="933"/>
      <c r="C18" s="935"/>
      <c r="D18" s="1632" t="s">
        <v>1067</v>
      </c>
      <c r="E18" s="1633"/>
      <c r="F18" s="1633"/>
      <c r="G18" s="1634"/>
      <c r="H18" s="930">
        <f t="shared" ref="H18:O18" si="8">SUM(H19:H20)</f>
        <v>0</v>
      </c>
      <c r="I18" s="439">
        <f t="shared" si="8"/>
        <v>0</v>
      </c>
      <c r="J18" s="439">
        <f t="shared" si="8"/>
        <v>0</v>
      </c>
      <c r="K18" s="439">
        <f t="shared" si="8"/>
        <v>0</v>
      </c>
      <c r="L18" s="439">
        <f t="shared" si="8"/>
        <v>0</v>
      </c>
      <c r="M18" s="439">
        <f t="shared" si="8"/>
        <v>0</v>
      </c>
      <c r="N18" s="439">
        <f t="shared" si="8"/>
        <v>0</v>
      </c>
      <c r="O18" s="439">
        <f t="shared" si="8"/>
        <v>0</v>
      </c>
      <c r="P18" s="439">
        <f>SUM(P19:P20)</f>
        <v>0</v>
      </c>
      <c r="Q18" s="439">
        <f t="shared" ref="Q18:AD18" si="9">SUM(Q19:Q20)</f>
        <v>0</v>
      </c>
      <c r="R18" s="439">
        <f t="shared" si="9"/>
        <v>0</v>
      </c>
      <c r="S18" s="439">
        <f t="shared" si="9"/>
        <v>0</v>
      </c>
      <c r="T18" s="439">
        <f t="shared" si="9"/>
        <v>0</v>
      </c>
      <c r="U18" s="439">
        <f t="shared" si="9"/>
        <v>0</v>
      </c>
      <c r="V18" s="439">
        <f t="shared" si="9"/>
        <v>0</v>
      </c>
      <c r="W18" s="439">
        <f t="shared" si="9"/>
        <v>0</v>
      </c>
      <c r="X18" s="439">
        <f t="shared" si="9"/>
        <v>0</v>
      </c>
      <c r="Y18" s="439">
        <f t="shared" si="9"/>
        <v>0</v>
      </c>
      <c r="Z18" s="439">
        <f t="shared" si="9"/>
        <v>0</v>
      </c>
      <c r="AA18" s="439">
        <f t="shared" si="9"/>
        <v>0</v>
      </c>
      <c r="AB18" s="439">
        <f t="shared" si="9"/>
        <v>0</v>
      </c>
      <c r="AC18" s="439">
        <f t="shared" si="9"/>
        <v>0</v>
      </c>
      <c r="AD18" s="439">
        <f t="shared" si="9"/>
        <v>0</v>
      </c>
      <c r="AE18" s="439">
        <f>SUM(AE19:AE20)</f>
        <v>0</v>
      </c>
      <c r="AF18" s="439">
        <f>SUM(AF19:AF20)</f>
        <v>0</v>
      </c>
      <c r="AG18" s="439">
        <f>SUM(AG19:AG20)</f>
        <v>0</v>
      </c>
      <c r="AH18" s="250">
        <f t="shared" si="5"/>
        <v>0</v>
      </c>
    </row>
    <row r="19" spans="1:34" s="932" customFormat="1" ht="20.25" customHeight="1">
      <c r="A19" s="928"/>
      <c r="B19" s="933"/>
      <c r="C19" s="935"/>
      <c r="D19" s="935"/>
      <c r="E19" s="1640" t="s">
        <v>423</v>
      </c>
      <c r="F19" s="1641"/>
      <c r="G19" s="1642"/>
      <c r="H19" s="936">
        <v>0</v>
      </c>
      <c r="I19" s="862">
        <v>0</v>
      </c>
      <c r="J19" s="862">
        <v>0</v>
      </c>
      <c r="K19" s="862">
        <v>0</v>
      </c>
      <c r="L19" s="862">
        <v>0</v>
      </c>
      <c r="M19" s="896"/>
      <c r="N19" s="896"/>
      <c r="O19" s="896"/>
      <c r="P19" s="896"/>
      <c r="Q19" s="896"/>
      <c r="R19" s="896"/>
      <c r="S19" s="896"/>
      <c r="T19" s="896"/>
      <c r="U19" s="896"/>
      <c r="V19" s="896"/>
      <c r="W19" s="896"/>
      <c r="X19" s="896"/>
      <c r="Y19" s="896"/>
      <c r="Z19" s="896"/>
      <c r="AA19" s="896"/>
      <c r="AB19" s="896"/>
      <c r="AC19" s="896"/>
      <c r="AD19" s="896"/>
      <c r="AE19" s="896"/>
      <c r="AF19" s="896"/>
      <c r="AG19" s="896"/>
      <c r="AH19" s="863">
        <f t="shared" si="2"/>
        <v>0</v>
      </c>
    </row>
    <row r="20" spans="1:34" s="932" customFormat="1" ht="20.25" customHeight="1">
      <c r="A20" s="928"/>
      <c r="B20" s="875"/>
      <c r="C20" s="935"/>
      <c r="D20" s="937"/>
      <c r="E20" s="1643" t="s">
        <v>164</v>
      </c>
      <c r="F20" s="1644"/>
      <c r="G20" s="1645"/>
      <c r="H20" s="930">
        <v>0</v>
      </c>
      <c r="I20" s="439">
        <v>0</v>
      </c>
      <c r="J20" s="439">
        <v>0</v>
      </c>
      <c r="K20" s="439">
        <v>0</v>
      </c>
      <c r="L20" s="439">
        <v>0</v>
      </c>
      <c r="M20" s="277"/>
      <c r="N20" s="277"/>
      <c r="O20" s="277"/>
      <c r="P20" s="277"/>
      <c r="Q20" s="277"/>
      <c r="R20" s="277"/>
      <c r="S20" s="277"/>
      <c r="T20" s="277"/>
      <c r="U20" s="277"/>
      <c r="V20" s="277"/>
      <c r="W20" s="277"/>
      <c r="X20" s="277"/>
      <c r="Y20" s="277"/>
      <c r="Z20" s="277"/>
      <c r="AA20" s="277"/>
      <c r="AB20" s="277"/>
      <c r="AC20" s="277"/>
      <c r="AD20" s="277"/>
      <c r="AE20" s="277"/>
      <c r="AF20" s="277"/>
      <c r="AG20" s="277"/>
      <c r="AH20" s="885">
        <f>SUM(H20:AG20)</f>
        <v>0</v>
      </c>
    </row>
    <row r="21" spans="1:34" s="932" customFormat="1" ht="20.25" customHeight="1">
      <c r="A21" s="928"/>
      <c r="B21" s="1171" t="s">
        <v>130</v>
      </c>
      <c r="C21" s="1648" t="s">
        <v>131</v>
      </c>
      <c r="D21" s="1648"/>
      <c r="E21" s="1648"/>
      <c r="F21" s="1648"/>
      <c r="G21" s="1649"/>
      <c r="H21" s="128">
        <f t="shared" ref="H21:AG21" si="10">H22</f>
        <v>0</v>
      </c>
      <c r="I21" s="70">
        <f t="shared" si="10"/>
        <v>0</v>
      </c>
      <c r="J21" s="70">
        <f t="shared" si="10"/>
        <v>0</v>
      </c>
      <c r="K21" s="249">
        <f t="shared" si="10"/>
        <v>0</v>
      </c>
      <c r="L21" s="70">
        <f t="shared" si="10"/>
        <v>0</v>
      </c>
      <c r="M21" s="70">
        <f t="shared" si="10"/>
        <v>0</v>
      </c>
      <c r="N21" s="70">
        <f t="shared" si="10"/>
        <v>0</v>
      </c>
      <c r="O21" s="70">
        <f t="shared" si="10"/>
        <v>0</v>
      </c>
      <c r="P21" s="70">
        <f t="shared" si="10"/>
        <v>0</v>
      </c>
      <c r="Q21" s="70">
        <f t="shared" si="10"/>
        <v>0</v>
      </c>
      <c r="R21" s="70">
        <f t="shared" si="10"/>
        <v>0</v>
      </c>
      <c r="S21" s="70">
        <f t="shared" si="10"/>
        <v>0</v>
      </c>
      <c r="T21" s="70">
        <f t="shared" si="10"/>
        <v>0</v>
      </c>
      <c r="U21" s="70">
        <f t="shared" si="10"/>
        <v>0</v>
      </c>
      <c r="V21" s="70">
        <f t="shared" si="10"/>
        <v>0</v>
      </c>
      <c r="W21" s="70">
        <f t="shared" si="10"/>
        <v>0</v>
      </c>
      <c r="X21" s="70">
        <f t="shared" si="10"/>
        <v>0</v>
      </c>
      <c r="Y21" s="70">
        <f t="shared" si="10"/>
        <v>0</v>
      </c>
      <c r="Z21" s="70">
        <f t="shared" si="10"/>
        <v>0</v>
      </c>
      <c r="AA21" s="70">
        <f t="shared" si="10"/>
        <v>0</v>
      </c>
      <c r="AB21" s="70">
        <f t="shared" si="10"/>
        <v>0</v>
      </c>
      <c r="AC21" s="70">
        <f t="shared" si="10"/>
        <v>0</v>
      </c>
      <c r="AD21" s="70">
        <f t="shared" si="10"/>
        <v>0</v>
      </c>
      <c r="AE21" s="70">
        <f t="shared" si="10"/>
        <v>0</v>
      </c>
      <c r="AF21" s="70">
        <f t="shared" si="10"/>
        <v>0</v>
      </c>
      <c r="AG21" s="70">
        <f t="shared" si="10"/>
        <v>0</v>
      </c>
      <c r="AH21" s="729">
        <f t="shared" si="2"/>
        <v>0</v>
      </c>
    </row>
    <row r="22" spans="1:34" s="932" customFormat="1" ht="20.25" customHeight="1">
      <c r="A22" s="928"/>
      <c r="B22" s="933"/>
      <c r="C22" s="938" t="s">
        <v>129</v>
      </c>
      <c r="D22" s="1650" t="s">
        <v>412</v>
      </c>
      <c r="E22" s="1650"/>
      <c r="F22" s="1650"/>
      <c r="G22" s="1651"/>
      <c r="H22" s="128">
        <f>SUM(H23:H25)</f>
        <v>0</v>
      </c>
      <c r="I22" s="70">
        <f t="shared" ref="I22:AD22" si="11">SUM(I23:I25)</f>
        <v>0</v>
      </c>
      <c r="J22" s="70">
        <f t="shared" si="11"/>
        <v>0</v>
      </c>
      <c r="K22" s="70">
        <f t="shared" si="11"/>
        <v>0</v>
      </c>
      <c r="L22" s="70">
        <f t="shared" si="11"/>
        <v>0</v>
      </c>
      <c r="M22" s="70">
        <f>SUM(M23:M25)</f>
        <v>0</v>
      </c>
      <c r="N22" s="70">
        <f t="shared" si="11"/>
        <v>0</v>
      </c>
      <c r="O22" s="70">
        <f t="shared" si="11"/>
        <v>0</v>
      </c>
      <c r="P22" s="70">
        <f t="shared" si="11"/>
        <v>0</v>
      </c>
      <c r="Q22" s="70">
        <f t="shared" si="11"/>
        <v>0</v>
      </c>
      <c r="R22" s="70">
        <f t="shared" si="11"/>
        <v>0</v>
      </c>
      <c r="S22" s="70">
        <f t="shared" si="11"/>
        <v>0</v>
      </c>
      <c r="T22" s="70">
        <f t="shared" si="11"/>
        <v>0</v>
      </c>
      <c r="U22" s="70">
        <f t="shared" si="11"/>
        <v>0</v>
      </c>
      <c r="V22" s="70">
        <f t="shared" si="11"/>
        <v>0</v>
      </c>
      <c r="W22" s="70">
        <f t="shared" si="11"/>
        <v>0</v>
      </c>
      <c r="X22" s="70">
        <f t="shared" si="11"/>
        <v>0</v>
      </c>
      <c r="Y22" s="70">
        <f t="shared" si="11"/>
        <v>0</v>
      </c>
      <c r="Z22" s="70">
        <f t="shared" si="11"/>
        <v>0</v>
      </c>
      <c r="AA22" s="70">
        <f t="shared" si="11"/>
        <v>0</v>
      </c>
      <c r="AB22" s="70">
        <f t="shared" si="11"/>
        <v>0</v>
      </c>
      <c r="AC22" s="70">
        <f t="shared" si="11"/>
        <v>0</v>
      </c>
      <c r="AD22" s="70">
        <f t="shared" si="11"/>
        <v>0</v>
      </c>
      <c r="AE22" s="70">
        <f>SUM(AE23:AE25)</f>
        <v>0</v>
      </c>
      <c r="AF22" s="70">
        <f>SUM(AF23:AF25)</f>
        <v>0</v>
      </c>
      <c r="AG22" s="70">
        <f>SUM(AG23:AG25)</f>
        <v>0</v>
      </c>
      <c r="AH22" s="729">
        <f>SUM(H22:AG22)</f>
        <v>0</v>
      </c>
    </row>
    <row r="23" spans="1:34" s="932" customFormat="1" ht="20.25" customHeight="1">
      <c r="A23" s="928"/>
      <c r="B23" s="933"/>
      <c r="C23" s="935"/>
      <c r="D23" s="1652" t="s">
        <v>409</v>
      </c>
      <c r="E23" s="1650"/>
      <c r="F23" s="1650"/>
      <c r="G23" s="1651"/>
      <c r="H23" s="992"/>
      <c r="I23" s="278"/>
      <c r="J23" s="278"/>
      <c r="K23" s="993"/>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729">
        <f>SUM(H23:AG23)</f>
        <v>0</v>
      </c>
    </row>
    <row r="24" spans="1:34" s="932" customFormat="1" ht="20.25" customHeight="1">
      <c r="A24" s="928"/>
      <c r="B24" s="939"/>
      <c r="C24" s="935"/>
      <c r="D24" s="1652" t="s">
        <v>1068</v>
      </c>
      <c r="E24" s="1650"/>
      <c r="F24" s="1650"/>
      <c r="G24" s="1651"/>
      <c r="H24" s="994"/>
      <c r="I24" s="995"/>
      <c r="J24" s="995"/>
      <c r="K24" s="996"/>
      <c r="L24" s="995"/>
      <c r="M24" s="995"/>
      <c r="N24" s="995"/>
      <c r="O24" s="995"/>
      <c r="P24" s="995"/>
      <c r="Q24" s="995"/>
      <c r="R24" s="995"/>
      <c r="S24" s="995"/>
      <c r="T24" s="995"/>
      <c r="U24" s="995"/>
      <c r="V24" s="995"/>
      <c r="W24" s="995"/>
      <c r="X24" s="995"/>
      <c r="Y24" s="995"/>
      <c r="Z24" s="995"/>
      <c r="AA24" s="995"/>
      <c r="AB24" s="995"/>
      <c r="AC24" s="995"/>
      <c r="AD24" s="995"/>
      <c r="AE24" s="995"/>
      <c r="AF24" s="995"/>
      <c r="AG24" s="995"/>
      <c r="AH24" s="729">
        <f>SUM(H24:AG24)</f>
        <v>0</v>
      </c>
    </row>
    <row r="25" spans="1:34" s="932" customFormat="1" ht="20.25" customHeight="1">
      <c r="A25" s="928"/>
      <c r="B25" s="939"/>
      <c r="C25" s="935"/>
      <c r="D25" s="1652" t="s">
        <v>1069</v>
      </c>
      <c r="E25" s="1650"/>
      <c r="F25" s="1650"/>
      <c r="G25" s="1651"/>
      <c r="H25" s="994"/>
      <c r="I25" s="995"/>
      <c r="J25" s="995"/>
      <c r="K25" s="996"/>
      <c r="L25" s="995"/>
      <c r="M25" s="995"/>
      <c r="N25" s="995"/>
      <c r="O25" s="995"/>
      <c r="P25" s="995"/>
      <c r="Q25" s="995"/>
      <c r="R25" s="995"/>
      <c r="S25" s="995"/>
      <c r="T25" s="995"/>
      <c r="U25" s="995"/>
      <c r="V25" s="995"/>
      <c r="W25" s="995"/>
      <c r="X25" s="995"/>
      <c r="Y25" s="995"/>
      <c r="Z25" s="995"/>
      <c r="AA25" s="995"/>
      <c r="AB25" s="995"/>
      <c r="AC25" s="995"/>
      <c r="AD25" s="995"/>
      <c r="AE25" s="995"/>
      <c r="AF25" s="995"/>
      <c r="AG25" s="995"/>
      <c r="AH25" s="940">
        <f t="shared" si="2"/>
        <v>0</v>
      </c>
    </row>
    <row r="26" spans="1:34" s="932" customFormat="1" ht="20.25" customHeight="1" thickBot="1">
      <c r="A26" s="928"/>
      <c r="B26" s="1167" t="s">
        <v>132</v>
      </c>
      <c r="C26" s="1646" t="s">
        <v>133</v>
      </c>
      <c r="D26" s="1646"/>
      <c r="E26" s="1646"/>
      <c r="F26" s="1646"/>
      <c r="G26" s="1647"/>
      <c r="H26" s="941">
        <f>H7-H21</f>
        <v>0</v>
      </c>
      <c r="I26" s="942">
        <f t="shared" ref="I26:P26" si="12">I7-I21</f>
        <v>0</v>
      </c>
      <c r="J26" s="942">
        <f t="shared" si="12"/>
        <v>0</v>
      </c>
      <c r="K26" s="943">
        <f t="shared" si="12"/>
        <v>0</v>
      </c>
      <c r="L26" s="942">
        <f t="shared" si="12"/>
        <v>0</v>
      </c>
      <c r="M26" s="942">
        <f t="shared" si="12"/>
        <v>0</v>
      </c>
      <c r="N26" s="942">
        <f t="shared" si="12"/>
        <v>0</v>
      </c>
      <c r="O26" s="942">
        <f t="shared" si="12"/>
        <v>0</v>
      </c>
      <c r="P26" s="942">
        <f t="shared" si="12"/>
        <v>0</v>
      </c>
      <c r="Q26" s="942">
        <f>Q7-Q21</f>
        <v>0</v>
      </c>
      <c r="R26" s="942">
        <f>R7-R21</f>
        <v>0</v>
      </c>
      <c r="S26" s="942">
        <f>S7-S21</f>
        <v>0</v>
      </c>
      <c r="T26" s="942">
        <f>T7-T21</f>
        <v>0</v>
      </c>
      <c r="U26" s="942">
        <f>U7-U21</f>
        <v>0</v>
      </c>
      <c r="V26" s="942">
        <f t="shared" ref="V26:AG26" si="13">V7-V21</f>
        <v>0</v>
      </c>
      <c r="W26" s="942">
        <f t="shared" si="13"/>
        <v>0</v>
      </c>
      <c r="X26" s="942">
        <f t="shared" si="13"/>
        <v>0</v>
      </c>
      <c r="Y26" s="942">
        <f t="shared" si="13"/>
        <v>0</v>
      </c>
      <c r="Z26" s="942">
        <f t="shared" si="13"/>
        <v>0</v>
      </c>
      <c r="AA26" s="942">
        <f t="shared" si="13"/>
        <v>0</v>
      </c>
      <c r="AB26" s="942">
        <f t="shared" si="13"/>
        <v>0</v>
      </c>
      <c r="AC26" s="942">
        <f t="shared" si="13"/>
        <v>0</v>
      </c>
      <c r="AD26" s="942">
        <f t="shared" si="13"/>
        <v>0</v>
      </c>
      <c r="AE26" s="942">
        <f>AE7-AE21</f>
        <v>0</v>
      </c>
      <c r="AF26" s="942">
        <f>AF7-AF21</f>
        <v>0</v>
      </c>
      <c r="AG26" s="942">
        <f t="shared" si="13"/>
        <v>0</v>
      </c>
      <c r="AH26" s="944">
        <f>SUM(H26:AG26)</f>
        <v>0</v>
      </c>
    </row>
    <row r="27" spans="1:34" s="932" customFormat="1" ht="20.25" customHeight="1">
      <c r="A27" s="928"/>
      <c r="B27" s="1170" t="s">
        <v>134</v>
      </c>
      <c r="C27" s="1653" t="s">
        <v>135</v>
      </c>
      <c r="D27" s="1653"/>
      <c r="E27" s="1653"/>
      <c r="F27" s="1653"/>
      <c r="G27" s="1654"/>
      <c r="H27" s="945">
        <f>SUM(H28)</f>
        <v>0</v>
      </c>
      <c r="I27" s="931">
        <f t="shared" ref="I27:AG27" si="14">SUM(I28)</f>
        <v>0</v>
      </c>
      <c r="J27" s="931">
        <f t="shared" si="14"/>
        <v>0</v>
      </c>
      <c r="K27" s="946">
        <f>SUM(K28)</f>
        <v>0</v>
      </c>
      <c r="L27" s="931">
        <f>SUM(L28)</f>
        <v>0</v>
      </c>
      <c r="M27" s="931">
        <f t="shared" si="14"/>
        <v>0</v>
      </c>
      <c r="N27" s="931">
        <f t="shared" si="14"/>
        <v>0</v>
      </c>
      <c r="O27" s="931">
        <f t="shared" si="14"/>
        <v>0</v>
      </c>
      <c r="P27" s="931">
        <f t="shared" si="14"/>
        <v>0</v>
      </c>
      <c r="Q27" s="931">
        <f t="shared" si="14"/>
        <v>0</v>
      </c>
      <c r="R27" s="931">
        <f t="shared" si="14"/>
        <v>0</v>
      </c>
      <c r="S27" s="931">
        <f t="shared" si="14"/>
        <v>0</v>
      </c>
      <c r="T27" s="931">
        <f t="shared" si="14"/>
        <v>0</v>
      </c>
      <c r="U27" s="931">
        <f t="shared" si="14"/>
        <v>0</v>
      </c>
      <c r="V27" s="931">
        <f t="shared" si="14"/>
        <v>0</v>
      </c>
      <c r="W27" s="931">
        <f t="shared" si="14"/>
        <v>0</v>
      </c>
      <c r="X27" s="931">
        <f t="shared" si="14"/>
        <v>0</v>
      </c>
      <c r="Y27" s="931">
        <f t="shared" si="14"/>
        <v>0</v>
      </c>
      <c r="Z27" s="931">
        <f t="shared" si="14"/>
        <v>0</v>
      </c>
      <c r="AA27" s="931">
        <f t="shared" si="14"/>
        <v>0</v>
      </c>
      <c r="AB27" s="931">
        <f t="shared" si="14"/>
        <v>0</v>
      </c>
      <c r="AC27" s="931">
        <f t="shared" si="14"/>
        <v>0</v>
      </c>
      <c r="AD27" s="931">
        <f t="shared" si="14"/>
        <v>0</v>
      </c>
      <c r="AE27" s="931">
        <f t="shared" si="14"/>
        <v>0</v>
      </c>
      <c r="AF27" s="931">
        <f t="shared" si="14"/>
        <v>0</v>
      </c>
      <c r="AG27" s="931">
        <f t="shared" si="14"/>
        <v>0</v>
      </c>
      <c r="AH27" s="250">
        <f t="shared" ref="AH27:AH38" si="15">SUM(H27:AG27)</f>
        <v>0</v>
      </c>
    </row>
    <row r="28" spans="1:34" s="932" customFormat="1" ht="20.25" customHeight="1">
      <c r="A28" s="928"/>
      <c r="B28" s="947"/>
      <c r="C28" s="948" t="s">
        <v>129</v>
      </c>
      <c r="D28" s="1648" t="s">
        <v>136</v>
      </c>
      <c r="E28" s="1648"/>
      <c r="F28" s="1648"/>
      <c r="G28" s="1649"/>
      <c r="H28" s="997"/>
      <c r="I28" s="998"/>
      <c r="J28" s="998"/>
      <c r="K28" s="999"/>
      <c r="L28" s="998"/>
      <c r="M28" s="998"/>
      <c r="N28" s="998"/>
      <c r="O28" s="998"/>
      <c r="P28" s="998"/>
      <c r="Q28" s="998"/>
      <c r="R28" s="998"/>
      <c r="S28" s="998"/>
      <c r="T28" s="998"/>
      <c r="U28" s="998"/>
      <c r="V28" s="998"/>
      <c r="W28" s="998"/>
      <c r="X28" s="998"/>
      <c r="Y28" s="998"/>
      <c r="Z28" s="998"/>
      <c r="AA28" s="998"/>
      <c r="AB28" s="998"/>
      <c r="AC28" s="998"/>
      <c r="AD28" s="998"/>
      <c r="AE28" s="998"/>
      <c r="AF28" s="998"/>
      <c r="AG28" s="998"/>
      <c r="AH28" s="949">
        <f t="shared" si="15"/>
        <v>0</v>
      </c>
    </row>
    <row r="29" spans="1:34" s="932" customFormat="1" ht="20.25" customHeight="1">
      <c r="A29" s="928"/>
      <c r="B29" s="1172" t="s">
        <v>303</v>
      </c>
      <c r="C29" s="1648" t="s">
        <v>137</v>
      </c>
      <c r="D29" s="1648"/>
      <c r="E29" s="1648"/>
      <c r="F29" s="1648"/>
      <c r="G29" s="1649"/>
      <c r="H29" s="992"/>
      <c r="I29" s="278"/>
      <c r="J29" s="278"/>
      <c r="K29" s="993"/>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729">
        <f t="shared" si="15"/>
        <v>0</v>
      </c>
    </row>
    <row r="30" spans="1:34" s="932" customFormat="1" ht="20.25" customHeight="1" thickBot="1">
      <c r="A30" s="928"/>
      <c r="B30" s="1167" t="s">
        <v>138</v>
      </c>
      <c r="C30" s="1646" t="s">
        <v>139</v>
      </c>
      <c r="D30" s="1646"/>
      <c r="E30" s="1646"/>
      <c r="F30" s="1646"/>
      <c r="G30" s="1647"/>
      <c r="H30" s="950">
        <f>H27-H29</f>
        <v>0</v>
      </c>
      <c r="I30" s="951">
        <f>I27-I29</f>
        <v>0</v>
      </c>
      <c r="J30" s="951">
        <f>J27-J29</f>
        <v>0</v>
      </c>
      <c r="K30" s="952">
        <f t="shared" ref="K30:AG30" si="16">K27-K29</f>
        <v>0</v>
      </c>
      <c r="L30" s="951">
        <f>L27-L29</f>
        <v>0</v>
      </c>
      <c r="M30" s="951">
        <f t="shared" si="16"/>
        <v>0</v>
      </c>
      <c r="N30" s="951">
        <f t="shared" si="16"/>
        <v>0</v>
      </c>
      <c r="O30" s="951">
        <f t="shared" si="16"/>
        <v>0</v>
      </c>
      <c r="P30" s="951">
        <f t="shared" si="16"/>
        <v>0</v>
      </c>
      <c r="Q30" s="951">
        <f t="shared" si="16"/>
        <v>0</v>
      </c>
      <c r="R30" s="951">
        <f t="shared" si="16"/>
        <v>0</v>
      </c>
      <c r="S30" s="951">
        <f t="shared" si="16"/>
        <v>0</v>
      </c>
      <c r="T30" s="951">
        <f t="shared" si="16"/>
        <v>0</v>
      </c>
      <c r="U30" s="951">
        <f t="shared" si="16"/>
        <v>0</v>
      </c>
      <c r="V30" s="951">
        <f t="shared" si="16"/>
        <v>0</v>
      </c>
      <c r="W30" s="951">
        <f t="shared" si="16"/>
        <v>0</v>
      </c>
      <c r="X30" s="951">
        <f t="shared" si="16"/>
        <v>0</v>
      </c>
      <c r="Y30" s="951">
        <f t="shared" si="16"/>
        <v>0</v>
      </c>
      <c r="Z30" s="951">
        <f t="shared" si="16"/>
        <v>0</v>
      </c>
      <c r="AA30" s="951">
        <f t="shared" si="16"/>
        <v>0</v>
      </c>
      <c r="AB30" s="951">
        <f t="shared" si="16"/>
        <v>0</v>
      </c>
      <c r="AC30" s="951">
        <f t="shared" si="16"/>
        <v>0</v>
      </c>
      <c r="AD30" s="951">
        <f t="shared" si="16"/>
        <v>0</v>
      </c>
      <c r="AE30" s="951">
        <f>AE27-AE29</f>
        <v>0</v>
      </c>
      <c r="AF30" s="951">
        <f>AF27-AF29</f>
        <v>0</v>
      </c>
      <c r="AG30" s="951">
        <f t="shared" si="16"/>
        <v>0</v>
      </c>
      <c r="AH30" s="949">
        <f t="shared" si="15"/>
        <v>0</v>
      </c>
    </row>
    <row r="31" spans="1:34" s="932" customFormat="1" ht="20.25" customHeight="1">
      <c r="A31" s="928"/>
      <c r="B31" s="1168" t="s">
        <v>140</v>
      </c>
      <c r="C31" s="1653" t="s">
        <v>141</v>
      </c>
      <c r="D31" s="1653"/>
      <c r="E31" s="1653"/>
      <c r="F31" s="1653"/>
      <c r="G31" s="1654"/>
      <c r="H31" s="953">
        <f>H26+H30</f>
        <v>0</v>
      </c>
      <c r="I31" s="954">
        <f>I26+I30</f>
        <v>0</v>
      </c>
      <c r="J31" s="954">
        <f>J26+J30</f>
        <v>0</v>
      </c>
      <c r="K31" s="955">
        <f t="shared" ref="K31:AG31" si="17">K26+K30</f>
        <v>0</v>
      </c>
      <c r="L31" s="954">
        <f>L26+L30</f>
        <v>0</v>
      </c>
      <c r="M31" s="954">
        <f t="shared" si="17"/>
        <v>0</v>
      </c>
      <c r="N31" s="954">
        <f t="shared" si="17"/>
        <v>0</v>
      </c>
      <c r="O31" s="954">
        <f t="shared" si="17"/>
        <v>0</v>
      </c>
      <c r="P31" s="954">
        <f t="shared" si="17"/>
        <v>0</v>
      </c>
      <c r="Q31" s="954">
        <f>Q26+Q30</f>
        <v>0</v>
      </c>
      <c r="R31" s="954">
        <f>R26+R30</f>
        <v>0</v>
      </c>
      <c r="S31" s="954">
        <f>S26+S30</f>
        <v>0</v>
      </c>
      <c r="T31" s="954">
        <f>T26+T30</f>
        <v>0</v>
      </c>
      <c r="U31" s="954">
        <f>U26+U30</f>
        <v>0</v>
      </c>
      <c r="V31" s="954">
        <f t="shared" si="17"/>
        <v>0</v>
      </c>
      <c r="W31" s="954">
        <f t="shared" si="17"/>
        <v>0</v>
      </c>
      <c r="X31" s="954">
        <f t="shared" si="17"/>
        <v>0</v>
      </c>
      <c r="Y31" s="954">
        <f t="shared" si="17"/>
        <v>0</v>
      </c>
      <c r="Z31" s="954">
        <f t="shared" si="17"/>
        <v>0</v>
      </c>
      <c r="AA31" s="954">
        <f t="shared" si="17"/>
        <v>0</v>
      </c>
      <c r="AB31" s="954">
        <f t="shared" si="17"/>
        <v>0</v>
      </c>
      <c r="AC31" s="954">
        <f t="shared" si="17"/>
        <v>0</v>
      </c>
      <c r="AD31" s="954">
        <f t="shared" si="17"/>
        <v>0</v>
      </c>
      <c r="AE31" s="954">
        <f>AE26+AE30</f>
        <v>0</v>
      </c>
      <c r="AF31" s="954">
        <f>AF26+AF30</f>
        <v>0</v>
      </c>
      <c r="AG31" s="954">
        <f t="shared" si="17"/>
        <v>0</v>
      </c>
      <c r="AH31" s="956">
        <f t="shared" si="15"/>
        <v>0</v>
      </c>
    </row>
    <row r="32" spans="1:34" s="932" customFormat="1" ht="20.25" customHeight="1">
      <c r="A32" s="928"/>
      <c r="B32" s="1171" t="s">
        <v>142</v>
      </c>
      <c r="C32" s="1648" t="s">
        <v>143</v>
      </c>
      <c r="D32" s="1648"/>
      <c r="E32" s="1648"/>
      <c r="F32" s="1648"/>
      <c r="G32" s="1649"/>
      <c r="H32" s="128">
        <f>SUM(H36:H37)</f>
        <v>0</v>
      </c>
      <c r="I32" s="70">
        <f t="shared" ref="I32:AG32" si="18">SUM(I36:I37)</f>
        <v>0</v>
      </c>
      <c r="J32" s="70">
        <f t="shared" si="18"/>
        <v>0</v>
      </c>
      <c r="K32" s="249">
        <f t="shared" si="18"/>
        <v>0</v>
      </c>
      <c r="L32" s="70">
        <f t="shared" si="18"/>
        <v>0</v>
      </c>
      <c r="M32" s="70">
        <f t="shared" si="18"/>
        <v>0</v>
      </c>
      <c r="N32" s="70">
        <f t="shared" si="18"/>
        <v>0</v>
      </c>
      <c r="O32" s="70">
        <f t="shared" si="18"/>
        <v>0</v>
      </c>
      <c r="P32" s="70">
        <f t="shared" si="18"/>
        <v>0</v>
      </c>
      <c r="Q32" s="70">
        <f t="shared" si="18"/>
        <v>0</v>
      </c>
      <c r="R32" s="70">
        <f t="shared" si="18"/>
        <v>0</v>
      </c>
      <c r="S32" s="70">
        <f t="shared" si="18"/>
        <v>0</v>
      </c>
      <c r="T32" s="70">
        <f t="shared" si="18"/>
        <v>0</v>
      </c>
      <c r="U32" s="70">
        <f t="shared" si="18"/>
        <v>0</v>
      </c>
      <c r="V32" s="70">
        <f t="shared" si="18"/>
        <v>0</v>
      </c>
      <c r="W32" s="70">
        <f t="shared" si="18"/>
        <v>0</v>
      </c>
      <c r="X32" s="70">
        <f t="shared" si="18"/>
        <v>0</v>
      </c>
      <c r="Y32" s="70">
        <f t="shared" si="18"/>
        <v>0</v>
      </c>
      <c r="Z32" s="70">
        <f t="shared" si="18"/>
        <v>0</v>
      </c>
      <c r="AA32" s="70">
        <f t="shared" si="18"/>
        <v>0</v>
      </c>
      <c r="AB32" s="70">
        <f t="shared" si="18"/>
        <v>0</v>
      </c>
      <c r="AC32" s="70">
        <f t="shared" si="18"/>
        <v>0</v>
      </c>
      <c r="AD32" s="70">
        <f t="shared" si="18"/>
        <v>0</v>
      </c>
      <c r="AE32" s="70">
        <f t="shared" si="18"/>
        <v>0</v>
      </c>
      <c r="AF32" s="70">
        <f t="shared" si="18"/>
        <v>0</v>
      </c>
      <c r="AG32" s="70">
        <f t="shared" si="18"/>
        <v>0</v>
      </c>
      <c r="AH32" s="949">
        <f t="shared" si="15"/>
        <v>0</v>
      </c>
    </row>
    <row r="33" spans="1:34" s="932" customFormat="1" ht="20.25" customHeight="1">
      <c r="A33" s="928"/>
      <c r="B33" s="875"/>
      <c r="C33" s="1655" t="s">
        <v>144</v>
      </c>
      <c r="D33" s="1648"/>
      <c r="E33" s="1648"/>
      <c r="F33" s="1648"/>
      <c r="G33" s="1649"/>
      <c r="H33" s="994"/>
      <c r="I33" s="995"/>
      <c r="J33" s="995"/>
      <c r="K33" s="996"/>
      <c r="L33" s="995"/>
      <c r="M33" s="995"/>
      <c r="N33" s="995"/>
      <c r="O33" s="995"/>
      <c r="P33" s="995"/>
      <c r="Q33" s="995"/>
      <c r="R33" s="995"/>
      <c r="S33" s="995"/>
      <c r="T33" s="995"/>
      <c r="U33" s="995"/>
      <c r="V33" s="995"/>
      <c r="W33" s="995"/>
      <c r="X33" s="995"/>
      <c r="Y33" s="995"/>
      <c r="Z33" s="995"/>
      <c r="AA33" s="995"/>
      <c r="AB33" s="995"/>
      <c r="AC33" s="995"/>
      <c r="AD33" s="995"/>
      <c r="AE33" s="995"/>
      <c r="AF33" s="995"/>
      <c r="AG33" s="995"/>
      <c r="AH33" s="940">
        <f t="shared" si="15"/>
        <v>0</v>
      </c>
    </row>
    <row r="34" spans="1:34" s="932" customFormat="1" ht="20.25" customHeight="1">
      <c r="A34" s="928"/>
      <c r="B34" s="875"/>
      <c r="C34" s="1655" t="s">
        <v>796</v>
      </c>
      <c r="D34" s="1648"/>
      <c r="E34" s="1648"/>
      <c r="F34" s="1648"/>
      <c r="G34" s="1649"/>
      <c r="H34" s="994"/>
      <c r="I34" s="995"/>
      <c r="J34" s="995"/>
      <c r="K34" s="996"/>
      <c r="L34" s="995"/>
      <c r="M34" s="995"/>
      <c r="N34" s="995"/>
      <c r="O34" s="995"/>
      <c r="P34" s="995"/>
      <c r="Q34" s="995"/>
      <c r="R34" s="995"/>
      <c r="S34" s="995"/>
      <c r="T34" s="995"/>
      <c r="U34" s="995"/>
      <c r="V34" s="995"/>
      <c r="W34" s="995"/>
      <c r="X34" s="995"/>
      <c r="Y34" s="995"/>
      <c r="Z34" s="995"/>
      <c r="AA34" s="995"/>
      <c r="AB34" s="995"/>
      <c r="AC34" s="995"/>
      <c r="AD34" s="995"/>
      <c r="AE34" s="995"/>
      <c r="AF34" s="995"/>
      <c r="AG34" s="995"/>
      <c r="AH34" s="940">
        <f t="shared" si="15"/>
        <v>0</v>
      </c>
    </row>
    <row r="35" spans="1:34" s="932" customFormat="1" ht="20.25" customHeight="1">
      <c r="A35" s="928"/>
      <c r="B35" s="875"/>
      <c r="C35" s="1655" t="s">
        <v>145</v>
      </c>
      <c r="D35" s="1648"/>
      <c r="E35" s="1648"/>
      <c r="F35" s="1648"/>
      <c r="G35" s="1649"/>
      <c r="H35" s="421">
        <f>IF(H31&lt;=0,0,H31-H34)</f>
        <v>0</v>
      </c>
      <c r="I35" s="422">
        <f>IF(I31&lt;=0,0,I31-I34)</f>
        <v>0</v>
      </c>
      <c r="J35" s="422">
        <f t="shared" ref="J35:AG35" si="19">IF(J31&lt;=0,0,J31-J34)</f>
        <v>0</v>
      </c>
      <c r="K35" s="423">
        <f t="shared" si="19"/>
        <v>0</v>
      </c>
      <c r="L35" s="422">
        <f t="shared" si="19"/>
        <v>0</v>
      </c>
      <c r="M35" s="422">
        <f t="shared" si="19"/>
        <v>0</v>
      </c>
      <c r="N35" s="422">
        <f t="shared" si="19"/>
        <v>0</v>
      </c>
      <c r="O35" s="422">
        <f t="shared" si="19"/>
        <v>0</v>
      </c>
      <c r="P35" s="422">
        <f t="shared" si="19"/>
        <v>0</v>
      </c>
      <c r="Q35" s="422">
        <f t="shared" si="19"/>
        <v>0</v>
      </c>
      <c r="R35" s="422">
        <f t="shared" si="19"/>
        <v>0</v>
      </c>
      <c r="S35" s="422">
        <f t="shared" si="19"/>
        <v>0</v>
      </c>
      <c r="T35" s="422">
        <f t="shared" si="19"/>
        <v>0</v>
      </c>
      <c r="U35" s="422">
        <f t="shared" si="19"/>
        <v>0</v>
      </c>
      <c r="V35" s="422">
        <f t="shared" si="19"/>
        <v>0</v>
      </c>
      <c r="W35" s="422">
        <f t="shared" si="19"/>
        <v>0</v>
      </c>
      <c r="X35" s="422">
        <f t="shared" si="19"/>
        <v>0</v>
      </c>
      <c r="Y35" s="422">
        <f t="shared" si="19"/>
        <v>0</v>
      </c>
      <c r="Z35" s="422">
        <f t="shared" si="19"/>
        <v>0</v>
      </c>
      <c r="AA35" s="422">
        <f t="shared" si="19"/>
        <v>0</v>
      </c>
      <c r="AB35" s="422">
        <f t="shared" si="19"/>
        <v>0</v>
      </c>
      <c r="AC35" s="422">
        <f t="shared" si="19"/>
        <v>0</v>
      </c>
      <c r="AD35" s="422">
        <f t="shared" si="19"/>
        <v>0</v>
      </c>
      <c r="AE35" s="422">
        <f t="shared" si="19"/>
        <v>0</v>
      </c>
      <c r="AF35" s="422">
        <f t="shared" si="19"/>
        <v>0</v>
      </c>
      <c r="AG35" s="422">
        <f t="shared" si="19"/>
        <v>0</v>
      </c>
      <c r="AH35" s="940">
        <f t="shared" si="15"/>
        <v>0</v>
      </c>
    </row>
    <row r="36" spans="1:34" s="932" customFormat="1" ht="20.25" customHeight="1">
      <c r="A36" s="928"/>
      <c r="B36" s="875"/>
      <c r="C36" s="1655" t="s">
        <v>794</v>
      </c>
      <c r="D36" s="1656"/>
      <c r="E36" s="1656"/>
      <c r="F36" s="957" t="s">
        <v>799</v>
      </c>
      <c r="G36" s="440"/>
      <c r="H36" s="421">
        <f>ROUND(H35*$G$36,0)</f>
        <v>0</v>
      </c>
      <c r="I36" s="422">
        <f t="shared" ref="I36:AG36" si="20">ROUND(I35*$G$36,0)</f>
        <v>0</v>
      </c>
      <c r="J36" s="422">
        <f t="shared" si="20"/>
        <v>0</v>
      </c>
      <c r="K36" s="423">
        <f t="shared" si="20"/>
        <v>0</v>
      </c>
      <c r="L36" s="422">
        <f t="shared" si="20"/>
        <v>0</v>
      </c>
      <c r="M36" s="422">
        <f t="shared" si="20"/>
        <v>0</v>
      </c>
      <c r="N36" s="422">
        <f t="shared" si="20"/>
        <v>0</v>
      </c>
      <c r="O36" s="422">
        <f t="shared" si="20"/>
        <v>0</v>
      </c>
      <c r="P36" s="422">
        <f t="shared" si="20"/>
        <v>0</v>
      </c>
      <c r="Q36" s="422">
        <f t="shared" si="20"/>
        <v>0</v>
      </c>
      <c r="R36" s="422">
        <f t="shared" si="20"/>
        <v>0</v>
      </c>
      <c r="S36" s="422">
        <f t="shared" si="20"/>
        <v>0</v>
      </c>
      <c r="T36" s="422">
        <f t="shared" si="20"/>
        <v>0</v>
      </c>
      <c r="U36" s="422">
        <f t="shared" si="20"/>
        <v>0</v>
      </c>
      <c r="V36" s="422">
        <f t="shared" si="20"/>
        <v>0</v>
      </c>
      <c r="W36" s="422">
        <f t="shared" si="20"/>
        <v>0</v>
      </c>
      <c r="X36" s="422">
        <f t="shared" si="20"/>
        <v>0</v>
      </c>
      <c r="Y36" s="422">
        <f t="shared" si="20"/>
        <v>0</v>
      </c>
      <c r="Z36" s="422">
        <f t="shared" si="20"/>
        <v>0</v>
      </c>
      <c r="AA36" s="422">
        <f t="shared" si="20"/>
        <v>0</v>
      </c>
      <c r="AB36" s="422">
        <f t="shared" si="20"/>
        <v>0</v>
      </c>
      <c r="AC36" s="422">
        <f t="shared" si="20"/>
        <v>0</v>
      </c>
      <c r="AD36" s="422">
        <f t="shared" si="20"/>
        <v>0</v>
      </c>
      <c r="AE36" s="422">
        <f t="shared" si="20"/>
        <v>0</v>
      </c>
      <c r="AF36" s="422">
        <f t="shared" si="20"/>
        <v>0</v>
      </c>
      <c r="AG36" s="422">
        <f t="shared" si="20"/>
        <v>0</v>
      </c>
      <c r="AH36" s="940">
        <f t="shared" si="15"/>
        <v>0</v>
      </c>
    </row>
    <row r="37" spans="1:34" s="932" customFormat="1" ht="20.25" customHeight="1">
      <c r="A37" s="928"/>
      <c r="B37" s="947"/>
      <c r="C37" s="1655" t="s">
        <v>795</v>
      </c>
      <c r="D37" s="1648"/>
      <c r="E37" s="1648"/>
      <c r="F37" s="1648"/>
      <c r="G37" s="1649"/>
      <c r="H37" s="994"/>
      <c r="I37" s="995"/>
      <c r="J37" s="995"/>
      <c r="K37" s="996"/>
      <c r="L37" s="995"/>
      <c r="M37" s="995"/>
      <c r="N37" s="995"/>
      <c r="O37" s="995"/>
      <c r="P37" s="995"/>
      <c r="Q37" s="995"/>
      <c r="R37" s="995"/>
      <c r="S37" s="995"/>
      <c r="T37" s="995"/>
      <c r="U37" s="995"/>
      <c r="V37" s="995"/>
      <c r="W37" s="995"/>
      <c r="X37" s="995"/>
      <c r="Y37" s="995"/>
      <c r="Z37" s="995"/>
      <c r="AA37" s="995"/>
      <c r="AB37" s="995"/>
      <c r="AC37" s="995"/>
      <c r="AD37" s="995"/>
      <c r="AE37" s="995"/>
      <c r="AF37" s="995"/>
      <c r="AG37" s="995"/>
      <c r="AH37" s="940">
        <f t="shared" si="15"/>
        <v>0</v>
      </c>
    </row>
    <row r="38" spans="1:34" s="932" customFormat="1" ht="20.25" customHeight="1" thickBot="1">
      <c r="A38" s="928"/>
      <c r="B38" s="958" t="s">
        <v>146</v>
      </c>
      <c r="C38" s="1646" t="s">
        <v>147</v>
      </c>
      <c r="D38" s="1646"/>
      <c r="E38" s="1646"/>
      <c r="F38" s="1646"/>
      <c r="G38" s="1647"/>
      <c r="H38" s="941">
        <f>H31-H32</f>
        <v>0</v>
      </c>
      <c r="I38" s="942">
        <f>I31-I32</f>
        <v>0</v>
      </c>
      <c r="J38" s="942">
        <f>J31-J32</f>
        <v>0</v>
      </c>
      <c r="K38" s="943">
        <f t="shared" ref="K38:AG38" si="21">K31-K32</f>
        <v>0</v>
      </c>
      <c r="L38" s="942">
        <f>L31-L32</f>
        <v>0</v>
      </c>
      <c r="M38" s="942">
        <f t="shared" si="21"/>
        <v>0</v>
      </c>
      <c r="N38" s="942">
        <f t="shared" si="21"/>
        <v>0</v>
      </c>
      <c r="O38" s="942">
        <f t="shared" si="21"/>
        <v>0</v>
      </c>
      <c r="P38" s="942">
        <f t="shared" si="21"/>
        <v>0</v>
      </c>
      <c r="Q38" s="942">
        <f>Q31-Q32</f>
        <v>0</v>
      </c>
      <c r="R38" s="942">
        <f>R31-R32</f>
        <v>0</v>
      </c>
      <c r="S38" s="942">
        <f>S31-S32</f>
        <v>0</v>
      </c>
      <c r="T38" s="942">
        <f>T31-T32</f>
        <v>0</v>
      </c>
      <c r="U38" s="942">
        <f>U31-U32</f>
        <v>0</v>
      </c>
      <c r="V38" s="942">
        <f t="shared" si="21"/>
        <v>0</v>
      </c>
      <c r="W38" s="942">
        <f t="shared" si="21"/>
        <v>0</v>
      </c>
      <c r="X38" s="942">
        <f t="shared" si="21"/>
        <v>0</v>
      </c>
      <c r="Y38" s="942">
        <f t="shared" si="21"/>
        <v>0</v>
      </c>
      <c r="Z38" s="942">
        <f t="shared" si="21"/>
        <v>0</v>
      </c>
      <c r="AA38" s="942">
        <f t="shared" si="21"/>
        <v>0</v>
      </c>
      <c r="AB38" s="942">
        <f t="shared" si="21"/>
        <v>0</v>
      </c>
      <c r="AC38" s="942">
        <f t="shared" si="21"/>
        <v>0</v>
      </c>
      <c r="AD38" s="942">
        <f t="shared" si="21"/>
        <v>0</v>
      </c>
      <c r="AE38" s="942">
        <f t="shared" si="21"/>
        <v>0</v>
      </c>
      <c r="AF38" s="942">
        <f t="shared" si="21"/>
        <v>0</v>
      </c>
      <c r="AG38" s="942">
        <f t="shared" si="21"/>
        <v>0</v>
      </c>
      <c r="AH38" s="944">
        <f t="shared" si="15"/>
        <v>0</v>
      </c>
    </row>
    <row r="39" spans="1:34" s="716" customFormat="1" ht="20.25" customHeight="1">
      <c r="B39" s="959"/>
      <c r="C39" s="734"/>
      <c r="D39" s="734"/>
      <c r="E39" s="734"/>
      <c r="F39" s="734"/>
      <c r="G39" s="734"/>
      <c r="H39" s="734"/>
      <c r="I39" s="734"/>
      <c r="J39" s="734"/>
      <c r="K39" s="734"/>
      <c r="L39" s="734"/>
      <c r="M39" s="734"/>
      <c r="N39" s="734"/>
      <c r="O39" s="734"/>
      <c r="P39" s="734"/>
      <c r="Q39" s="734"/>
      <c r="R39" s="734"/>
      <c r="S39" s="734"/>
      <c r="T39" s="734"/>
      <c r="U39" s="734"/>
      <c r="V39" s="734"/>
      <c r="W39" s="734"/>
      <c r="X39" s="734"/>
      <c r="Y39" s="734"/>
      <c r="Z39" s="734"/>
      <c r="AA39" s="734"/>
      <c r="AB39" s="734"/>
      <c r="AC39" s="734"/>
      <c r="AD39" s="734"/>
      <c r="AE39" s="734"/>
      <c r="AF39" s="734"/>
      <c r="AG39" s="734"/>
      <c r="AH39" s="959"/>
    </row>
    <row r="40" spans="1:34" s="716" customFormat="1" ht="20.25" customHeight="1" thickBot="1">
      <c r="B40" s="924" t="s">
        <v>123</v>
      </c>
      <c r="C40" s="925" t="s">
        <v>148</v>
      </c>
      <c r="D40" s="756"/>
      <c r="E40" s="734"/>
      <c r="F40" s="734"/>
      <c r="G40" s="734"/>
      <c r="H40" s="734"/>
      <c r="I40" s="734"/>
      <c r="J40" s="734"/>
      <c r="K40" s="734"/>
      <c r="L40" s="734"/>
      <c r="M40" s="734"/>
      <c r="N40" s="734"/>
      <c r="O40" s="734"/>
      <c r="P40" s="734"/>
      <c r="Q40" s="734"/>
      <c r="R40" s="734"/>
      <c r="S40" s="734"/>
      <c r="T40" s="734"/>
      <c r="U40" s="734"/>
      <c r="V40" s="734"/>
      <c r="W40" s="734"/>
      <c r="X40" s="734"/>
      <c r="Y40" s="734"/>
      <c r="Z40" s="734"/>
      <c r="AA40" s="734"/>
      <c r="AB40" s="734"/>
      <c r="AC40" s="734"/>
      <c r="AD40" s="734"/>
      <c r="AE40" s="734"/>
      <c r="AF40" s="734"/>
      <c r="AG40" s="734"/>
      <c r="AH40" s="927" t="s">
        <v>300</v>
      </c>
    </row>
    <row r="41" spans="1:34" s="716" customFormat="1" ht="20.25" customHeight="1">
      <c r="A41" s="715"/>
      <c r="B41" s="1660" t="s">
        <v>125</v>
      </c>
      <c r="C41" s="1661"/>
      <c r="D41" s="1661"/>
      <c r="E41" s="1661"/>
      <c r="F41" s="1661"/>
      <c r="G41" s="1662"/>
      <c r="H41" s="1623" t="s">
        <v>163</v>
      </c>
      <c r="I41" s="1624"/>
      <c r="J41" s="1624"/>
      <c r="K41" s="1624"/>
      <c r="L41" s="1624"/>
      <c r="M41" s="982"/>
      <c r="N41" s="983"/>
      <c r="O41" s="984"/>
      <c r="P41" s="984"/>
      <c r="Q41" s="984"/>
      <c r="R41" s="1624" t="s">
        <v>760</v>
      </c>
      <c r="S41" s="1624"/>
      <c r="T41" s="1624"/>
      <c r="U41" s="1624"/>
      <c r="V41" s="1624"/>
      <c r="W41" s="1624"/>
      <c r="X41" s="1624"/>
      <c r="Y41" s="1624"/>
      <c r="Z41" s="1624"/>
      <c r="AA41" s="1624"/>
      <c r="AB41" s="1624"/>
      <c r="AC41" s="1624"/>
      <c r="AD41" s="1624"/>
      <c r="AE41" s="1624"/>
      <c r="AF41" s="1624"/>
      <c r="AG41" s="1627"/>
      <c r="AH41" s="1629" t="s">
        <v>126</v>
      </c>
    </row>
    <row r="42" spans="1:34" s="716" customFormat="1" ht="20.25" customHeight="1">
      <c r="A42" s="715"/>
      <c r="B42" s="1663"/>
      <c r="C42" s="1664"/>
      <c r="D42" s="1664"/>
      <c r="E42" s="1664"/>
      <c r="F42" s="1664"/>
      <c r="G42" s="1665"/>
      <c r="H42" s="1625"/>
      <c r="I42" s="1626"/>
      <c r="J42" s="1626"/>
      <c r="K42" s="1626"/>
      <c r="L42" s="1626"/>
      <c r="M42" s="985"/>
      <c r="N42" s="985"/>
      <c r="O42" s="986"/>
      <c r="P42" s="986"/>
      <c r="Q42" s="987"/>
      <c r="R42" s="1626"/>
      <c r="S42" s="1626"/>
      <c r="T42" s="1626"/>
      <c r="U42" s="1626"/>
      <c r="V42" s="1626"/>
      <c r="W42" s="1626"/>
      <c r="X42" s="1626"/>
      <c r="Y42" s="1626"/>
      <c r="Z42" s="1626"/>
      <c r="AA42" s="1626"/>
      <c r="AB42" s="1626"/>
      <c r="AC42" s="1626"/>
      <c r="AD42" s="1626"/>
      <c r="AE42" s="1626"/>
      <c r="AF42" s="1626"/>
      <c r="AG42" s="1628"/>
      <c r="AH42" s="1630"/>
    </row>
    <row r="43" spans="1:34" s="716" customFormat="1" ht="20.25" customHeight="1" thickBot="1">
      <c r="A43" s="715"/>
      <c r="B43" s="1666"/>
      <c r="C43" s="1667"/>
      <c r="D43" s="1667"/>
      <c r="E43" s="1667"/>
      <c r="F43" s="1667"/>
      <c r="G43" s="1668"/>
      <c r="H43" s="988" t="s">
        <v>585</v>
      </c>
      <c r="I43" s="989" t="s">
        <v>586</v>
      </c>
      <c r="J43" s="989" t="s">
        <v>587</v>
      </c>
      <c r="K43" s="990" t="s">
        <v>600</v>
      </c>
      <c r="L43" s="989" t="s">
        <v>601</v>
      </c>
      <c r="M43" s="991" t="s">
        <v>602</v>
      </c>
      <c r="N43" s="991" t="s">
        <v>603</v>
      </c>
      <c r="O43" s="991" t="s">
        <v>604</v>
      </c>
      <c r="P43" s="991" t="s">
        <v>605</v>
      </c>
      <c r="Q43" s="991" t="s">
        <v>606</v>
      </c>
      <c r="R43" s="991" t="s">
        <v>607</v>
      </c>
      <c r="S43" s="991" t="s">
        <v>608</v>
      </c>
      <c r="T43" s="991" t="s">
        <v>609</v>
      </c>
      <c r="U43" s="991" t="s">
        <v>610</v>
      </c>
      <c r="V43" s="991" t="s">
        <v>611</v>
      </c>
      <c r="W43" s="991" t="s">
        <v>612</v>
      </c>
      <c r="X43" s="991" t="s">
        <v>613</v>
      </c>
      <c r="Y43" s="991" t="s">
        <v>614</v>
      </c>
      <c r="Z43" s="991" t="s">
        <v>615</v>
      </c>
      <c r="AA43" s="991" t="s">
        <v>616</v>
      </c>
      <c r="AB43" s="991" t="s">
        <v>617</v>
      </c>
      <c r="AC43" s="991" t="s">
        <v>618</v>
      </c>
      <c r="AD43" s="991" t="s">
        <v>619</v>
      </c>
      <c r="AE43" s="991" t="s">
        <v>761</v>
      </c>
      <c r="AF43" s="991" t="s">
        <v>762</v>
      </c>
      <c r="AG43" s="991" t="s">
        <v>763</v>
      </c>
      <c r="AH43" s="1631"/>
    </row>
    <row r="44" spans="1:34" s="716" customFormat="1" ht="20.25" customHeight="1">
      <c r="A44" s="715"/>
      <c r="B44" s="1669" t="s">
        <v>149</v>
      </c>
      <c r="C44" s="1670"/>
      <c r="D44" s="1670"/>
      <c r="E44" s="1670"/>
      <c r="F44" s="1670"/>
      <c r="G44" s="1671"/>
      <c r="H44" s="427">
        <f>SUM(H45:H48)</f>
        <v>0</v>
      </c>
      <c r="I44" s="428">
        <f t="shared" ref="I44:AG44" si="22">SUM(I45:I48)</f>
        <v>0</v>
      </c>
      <c r="J44" s="428">
        <f t="shared" si="22"/>
        <v>0</v>
      </c>
      <c r="K44" s="429">
        <f t="shared" si="22"/>
        <v>0</v>
      </c>
      <c r="L44" s="428">
        <f t="shared" si="22"/>
        <v>0</v>
      </c>
      <c r="M44" s="428">
        <f t="shared" si="22"/>
        <v>0</v>
      </c>
      <c r="N44" s="428">
        <f t="shared" si="22"/>
        <v>0</v>
      </c>
      <c r="O44" s="428">
        <f t="shared" si="22"/>
        <v>0</v>
      </c>
      <c r="P44" s="428">
        <f t="shared" si="22"/>
        <v>0</v>
      </c>
      <c r="Q44" s="428">
        <f t="shared" si="22"/>
        <v>0</v>
      </c>
      <c r="R44" s="428">
        <f t="shared" si="22"/>
        <v>0</v>
      </c>
      <c r="S44" s="428">
        <f t="shared" si="22"/>
        <v>0</v>
      </c>
      <c r="T44" s="428">
        <f t="shared" si="22"/>
        <v>0</v>
      </c>
      <c r="U44" s="428">
        <f t="shared" si="22"/>
        <v>0</v>
      </c>
      <c r="V44" s="428">
        <f t="shared" si="22"/>
        <v>0</v>
      </c>
      <c r="W44" s="428">
        <f t="shared" si="22"/>
        <v>0</v>
      </c>
      <c r="X44" s="428">
        <f t="shared" si="22"/>
        <v>0</v>
      </c>
      <c r="Y44" s="428">
        <f t="shared" si="22"/>
        <v>0</v>
      </c>
      <c r="Z44" s="428">
        <f t="shared" si="22"/>
        <v>0</v>
      </c>
      <c r="AA44" s="428">
        <f t="shared" si="22"/>
        <v>0</v>
      </c>
      <c r="AB44" s="428">
        <f t="shared" si="22"/>
        <v>0</v>
      </c>
      <c r="AC44" s="428">
        <f t="shared" si="22"/>
        <v>0</v>
      </c>
      <c r="AD44" s="428">
        <f t="shared" si="22"/>
        <v>0</v>
      </c>
      <c r="AE44" s="428">
        <f t="shared" si="22"/>
        <v>0</v>
      </c>
      <c r="AF44" s="428">
        <f t="shared" si="22"/>
        <v>0</v>
      </c>
      <c r="AG44" s="428">
        <f t="shared" si="22"/>
        <v>0</v>
      </c>
      <c r="AH44" s="960">
        <f t="shared" ref="AH44:AH53" si="23">SUM(H44:AG44)</f>
        <v>0</v>
      </c>
    </row>
    <row r="45" spans="1:34" s="716" customFormat="1" ht="20.25" customHeight="1">
      <c r="A45" s="715"/>
      <c r="B45" s="961"/>
      <c r="C45" s="962" t="s">
        <v>129</v>
      </c>
      <c r="D45" s="1672" t="s">
        <v>150</v>
      </c>
      <c r="E45" s="1672"/>
      <c r="F45" s="1672"/>
      <c r="G45" s="1673"/>
      <c r="H45" s="1000"/>
      <c r="I45" s="1001"/>
      <c r="J45" s="1001"/>
      <c r="K45" s="1002"/>
      <c r="L45" s="1001"/>
      <c r="M45" s="1001"/>
      <c r="N45" s="1001"/>
      <c r="O45" s="1001"/>
      <c r="P45" s="1001"/>
      <c r="Q45" s="1001"/>
      <c r="R45" s="1001"/>
      <c r="S45" s="1001"/>
      <c r="T45" s="1001"/>
      <c r="U45" s="1001"/>
      <c r="V45" s="1001"/>
      <c r="W45" s="1001"/>
      <c r="X45" s="1001"/>
      <c r="Y45" s="1001"/>
      <c r="Z45" s="1001"/>
      <c r="AA45" s="1001"/>
      <c r="AB45" s="1001"/>
      <c r="AC45" s="1001"/>
      <c r="AD45" s="1001"/>
      <c r="AE45" s="1001"/>
      <c r="AF45" s="1001"/>
      <c r="AG45" s="1001"/>
      <c r="AH45" s="963">
        <f t="shared" si="23"/>
        <v>0</v>
      </c>
    </row>
    <row r="46" spans="1:34" s="716" customFormat="1" ht="20.25" customHeight="1">
      <c r="A46" s="715"/>
      <c r="B46" s="961"/>
      <c r="C46" s="964" t="s">
        <v>129</v>
      </c>
      <c r="D46" s="1674" t="s">
        <v>151</v>
      </c>
      <c r="E46" s="1674"/>
      <c r="F46" s="1674"/>
      <c r="G46" s="1675"/>
      <c r="H46" s="1003"/>
      <c r="I46" s="1004"/>
      <c r="J46" s="1004"/>
      <c r="K46" s="1005"/>
      <c r="L46" s="1004"/>
      <c r="M46" s="1004"/>
      <c r="N46" s="1004"/>
      <c r="O46" s="1004"/>
      <c r="P46" s="1004"/>
      <c r="Q46" s="1004"/>
      <c r="R46" s="1004"/>
      <c r="S46" s="1004"/>
      <c r="T46" s="1004"/>
      <c r="U46" s="1004"/>
      <c r="V46" s="1004"/>
      <c r="W46" s="1004"/>
      <c r="X46" s="1004"/>
      <c r="Y46" s="1004"/>
      <c r="Z46" s="1004"/>
      <c r="AA46" s="1004"/>
      <c r="AB46" s="1004"/>
      <c r="AC46" s="1004"/>
      <c r="AD46" s="1004"/>
      <c r="AE46" s="1004"/>
      <c r="AF46" s="1004"/>
      <c r="AG46" s="1004"/>
      <c r="AH46" s="965">
        <f t="shared" si="23"/>
        <v>0</v>
      </c>
    </row>
    <row r="47" spans="1:34" s="716" customFormat="1" ht="20.25" customHeight="1">
      <c r="A47" s="715"/>
      <c r="B47" s="961"/>
      <c r="C47" s="964" t="s">
        <v>129</v>
      </c>
      <c r="D47" s="1676"/>
      <c r="E47" s="1676"/>
      <c r="F47" s="1676"/>
      <c r="G47" s="1677"/>
      <c r="H47" s="1003"/>
      <c r="I47" s="1004"/>
      <c r="J47" s="1004"/>
      <c r="K47" s="1005"/>
      <c r="L47" s="1004"/>
      <c r="M47" s="1004"/>
      <c r="N47" s="1004"/>
      <c r="O47" s="1004"/>
      <c r="P47" s="1004"/>
      <c r="Q47" s="1004"/>
      <c r="R47" s="1004"/>
      <c r="S47" s="1004"/>
      <c r="T47" s="1004"/>
      <c r="U47" s="1004"/>
      <c r="V47" s="1004"/>
      <c r="W47" s="1004"/>
      <c r="X47" s="1004"/>
      <c r="Y47" s="1004"/>
      <c r="Z47" s="1004"/>
      <c r="AA47" s="1004"/>
      <c r="AB47" s="1004"/>
      <c r="AC47" s="1004"/>
      <c r="AD47" s="1004"/>
      <c r="AE47" s="1004"/>
      <c r="AF47" s="1004"/>
      <c r="AG47" s="1004"/>
      <c r="AH47" s="965">
        <f t="shared" si="23"/>
        <v>0</v>
      </c>
    </row>
    <row r="48" spans="1:34" s="716" customFormat="1" ht="20.25" customHeight="1">
      <c r="A48" s="715"/>
      <c r="B48" s="961"/>
      <c r="C48" s="929" t="s">
        <v>129</v>
      </c>
      <c r="D48" s="1678"/>
      <c r="E48" s="1678"/>
      <c r="F48" s="1678"/>
      <c r="G48" s="1679"/>
      <c r="H48" s="1006"/>
      <c r="I48" s="1007"/>
      <c r="J48" s="1007"/>
      <c r="K48" s="1008"/>
      <c r="L48" s="1007"/>
      <c r="M48" s="1007"/>
      <c r="N48" s="1007"/>
      <c r="O48" s="1007"/>
      <c r="P48" s="1007"/>
      <c r="Q48" s="1007"/>
      <c r="R48" s="1007"/>
      <c r="S48" s="1007"/>
      <c r="T48" s="1007"/>
      <c r="U48" s="1007"/>
      <c r="V48" s="1007"/>
      <c r="W48" s="1007"/>
      <c r="X48" s="1007"/>
      <c r="Y48" s="1007"/>
      <c r="Z48" s="1007"/>
      <c r="AA48" s="1007"/>
      <c r="AB48" s="1007"/>
      <c r="AC48" s="1007"/>
      <c r="AD48" s="1007"/>
      <c r="AE48" s="1007"/>
      <c r="AF48" s="1007"/>
      <c r="AG48" s="1007"/>
      <c r="AH48" s="960">
        <f t="shared" si="23"/>
        <v>0</v>
      </c>
    </row>
    <row r="49" spans="1:34" s="716" customFormat="1" ht="20.25" customHeight="1">
      <c r="A49" s="715"/>
      <c r="B49" s="1657" t="s">
        <v>152</v>
      </c>
      <c r="C49" s="1658"/>
      <c r="D49" s="1658"/>
      <c r="E49" s="1658"/>
      <c r="F49" s="1658"/>
      <c r="G49" s="1659"/>
      <c r="H49" s="430">
        <f>SUM(H50:H52)</f>
        <v>0</v>
      </c>
      <c r="I49" s="431">
        <f t="shared" ref="I49:AG49" si="24">SUM(I50:I52)</f>
        <v>0</v>
      </c>
      <c r="J49" s="431">
        <f t="shared" si="24"/>
        <v>0</v>
      </c>
      <c r="K49" s="432">
        <f t="shared" si="24"/>
        <v>0</v>
      </c>
      <c r="L49" s="431">
        <f t="shared" si="24"/>
        <v>0</v>
      </c>
      <c r="M49" s="431">
        <f t="shared" si="24"/>
        <v>0</v>
      </c>
      <c r="N49" s="431">
        <f t="shared" si="24"/>
        <v>0</v>
      </c>
      <c r="O49" s="431">
        <f t="shared" si="24"/>
        <v>0</v>
      </c>
      <c r="P49" s="431">
        <f t="shared" si="24"/>
        <v>0</v>
      </c>
      <c r="Q49" s="431">
        <f t="shared" si="24"/>
        <v>0</v>
      </c>
      <c r="R49" s="431">
        <f t="shared" si="24"/>
        <v>0</v>
      </c>
      <c r="S49" s="431">
        <f t="shared" si="24"/>
        <v>0</v>
      </c>
      <c r="T49" s="431">
        <f t="shared" si="24"/>
        <v>0</v>
      </c>
      <c r="U49" s="431">
        <f t="shared" si="24"/>
        <v>0</v>
      </c>
      <c r="V49" s="431">
        <f t="shared" si="24"/>
        <v>0</v>
      </c>
      <c r="W49" s="431">
        <f t="shared" si="24"/>
        <v>0</v>
      </c>
      <c r="X49" s="431">
        <f t="shared" si="24"/>
        <v>0</v>
      </c>
      <c r="Y49" s="431">
        <f t="shared" si="24"/>
        <v>0</v>
      </c>
      <c r="Z49" s="431">
        <f t="shared" si="24"/>
        <v>0</v>
      </c>
      <c r="AA49" s="431">
        <f t="shared" si="24"/>
        <v>0</v>
      </c>
      <c r="AB49" s="431">
        <f t="shared" si="24"/>
        <v>0</v>
      </c>
      <c r="AC49" s="431">
        <f t="shared" si="24"/>
        <v>0</v>
      </c>
      <c r="AD49" s="431">
        <f t="shared" si="24"/>
        <v>0</v>
      </c>
      <c r="AE49" s="431">
        <f t="shared" si="24"/>
        <v>0</v>
      </c>
      <c r="AF49" s="431">
        <f t="shared" si="24"/>
        <v>0</v>
      </c>
      <c r="AG49" s="431">
        <f t="shared" si="24"/>
        <v>0</v>
      </c>
      <c r="AH49" s="966">
        <f t="shared" si="23"/>
        <v>0</v>
      </c>
    </row>
    <row r="50" spans="1:34" s="716" customFormat="1" ht="20.25" customHeight="1">
      <c r="A50" s="715"/>
      <c r="B50" s="961"/>
      <c r="C50" s="962" t="s">
        <v>129</v>
      </c>
      <c r="D50" s="1672" t="s">
        <v>153</v>
      </c>
      <c r="E50" s="1672"/>
      <c r="F50" s="1672"/>
      <c r="G50" s="1673"/>
      <c r="H50" s="1000"/>
      <c r="I50" s="1001"/>
      <c r="J50" s="1001"/>
      <c r="K50" s="1002"/>
      <c r="L50" s="1001"/>
      <c r="M50" s="1001"/>
      <c r="N50" s="1001"/>
      <c r="O50" s="1001"/>
      <c r="P50" s="1001"/>
      <c r="Q50" s="1001"/>
      <c r="R50" s="1001"/>
      <c r="S50" s="1001"/>
      <c r="T50" s="1001"/>
      <c r="U50" s="1001"/>
      <c r="V50" s="1001"/>
      <c r="W50" s="1001"/>
      <c r="X50" s="1001"/>
      <c r="Y50" s="1001"/>
      <c r="Z50" s="1001"/>
      <c r="AA50" s="1001"/>
      <c r="AB50" s="1001"/>
      <c r="AC50" s="1001"/>
      <c r="AD50" s="1001"/>
      <c r="AE50" s="1001"/>
      <c r="AF50" s="1001"/>
      <c r="AG50" s="1001"/>
      <c r="AH50" s="963">
        <f t="shared" si="23"/>
        <v>0</v>
      </c>
    </row>
    <row r="51" spans="1:34" s="716" customFormat="1" ht="20.25" customHeight="1">
      <c r="A51" s="715"/>
      <c r="B51" s="961"/>
      <c r="C51" s="964" t="s">
        <v>129</v>
      </c>
      <c r="D51" s="1676"/>
      <c r="E51" s="1676"/>
      <c r="F51" s="1676"/>
      <c r="G51" s="1677"/>
      <c r="H51" s="1003"/>
      <c r="I51" s="1004"/>
      <c r="J51" s="1004"/>
      <c r="K51" s="1005"/>
      <c r="L51" s="1004"/>
      <c r="M51" s="1009"/>
      <c r="N51" s="1009"/>
      <c r="O51" s="1009"/>
      <c r="P51" s="1009"/>
      <c r="Q51" s="1009"/>
      <c r="R51" s="1009"/>
      <c r="S51" s="1009"/>
      <c r="T51" s="1009"/>
      <c r="U51" s="1009"/>
      <c r="V51" s="1009"/>
      <c r="W51" s="1009"/>
      <c r="X51" s="1009"/>
      <c r="Y51" s="1009"/>
      <c r="Z51" s="1009"/>
      <c r="AA51" s="1009"/>
      <c r="AB51" s="1009"/>
      <c r="AC51" s="1009"/>
      <c r="AD51" s="1009"/>
      <c r="AE51" s="1009"/>
      <c r="AF51" s="1009"/>
      <c r="AG51" s="1009"/>
      <c r="AH51" s="965">
        <f t="shared" si="23"/>
        <v>0</v>
      </c>
    </row>
    <row r="52" spans="1:34" s="716" customFormat="1" ht="20.25" customHeight="1">
      <c r="A52" s="715"/>
      <c r="B52" s="967"/>
      <c r="C52" s="929" t="s">
        <v>129</v>
      </c>
      <c r="D52" s="1678"/>
      <c r="E52" s="1678"/>
      <c r="F52" s="1678"/>
      <c r="G52" s="1679"/>
      <c r="H52" s="1010"/>
      <c r="I52" s="1011"/>
      <c r="J52" s="1011"/>
      <c r="K52" s="1008"/>
      <c r="L52" s="1007"/>
      <c r="M52" s="1012"/>
      <c r="N52" s="1012"/>
      <c r="O52" s="1012"/>
      <c r="P52" s="1012"/>
      <c r="Q52" s="1012"/>
      <c r="R52" s="1012"/>
      <c r="S52" s="1012"/>
      <c r="T52" s="1012"/>
      <c r="U52" s="1012"/>
      <c r="V52" s="1012"/>
      <c r="W52" s="1012"/>
      <c r="X52" s="1012"/>
      <c r="Y52" s="1012"/>
      <c r="Z52" s="1012"/>
      <c r="AA52" s="1012"/>
      <c r="AB52" s="1012"/>
      <c r="AC52" s="1012"/>
      <c r="AD52" s="1012"/>
      <c r="AE52" s="1012"/>
      <c r="AF52" s="1012"/>
      <c r="AG52" s="1012"/>
      <c r="AH52" s="960">
        <f t="shared" si="23"/>
        <v>0</v>
      </c>
    </row>
    <row r="53" spans="1:34" s="716" customFormat="1" ht="20.25" customHeight="1" thickBot="1">
      <c r="A53" s="715"/>
      <c r="B53" s="1685" t="s">
        <v>154</v>
      </c>
      <c r="C53" s="1646"/>
      <c r="D53" s="1646"/>
      <c r="E53" s="1646"/>
      <c r="F53" s="1646"/>
      <c r="G53" s="1647"/>
      <c r="H53" s="424">
        <f t="shared" ref="H53:AG53" si="25">H44-H49</f>
        <v>0</v>
      </c>
      <c r="I53" s="425">
        <f t="shared" si="25"/>
        <v>0</v>
      </c>
      <c r="J53" s="425">
        <f t="shared" si="25"/>
        <v>0</v>
      </c>
      <c r="K53" s="426">
        <f t="shared" si="25"/>
        <v>0</v>
      </c>
      <c r="L53" s="425">
        <f t="shared" si="25"/>
        <v>0</v>
      </c>
      <c r="M53" s="425">
        <f>M44-M49</f>
        <v>0</v>
      </c>
      <c r="N53" s="425">
        <f t="shared" si="25"/>
        <v>0</v>
      </c>
      <c r="O53" s="425">
        <f t="shared" si="25"/>
        <v>0</v>
      </c>
      <c r="P53" s="425">
        <f t="shared" si="25"/>
        <v>0</v>
      </c>
      <c r="Q53" s="425">
        <f t="shared" si="25"/>
        <v>0</v>
      </c>
      <c r="R53" s="425">
        <f t="shared" si="25"/>
        <v>0</v>
      </c>
      <c r="S53" s="425">
        <f t="shared" si="25"/>
        <v>0</v>
      </c>
      <c r="T53" s="425">
        <f t="shared" si="25"/>
        <v>0</v>
      </c>
      <c r="U53" s="425">
        <f t="shared" si="25"/>
        <v>0</v>
      </c>
      <c r="V53" s="425">
        <f t="shared" si="25"/>
        <v>0</v>
      </c>
      <c r="W53" s="425">
        <f t="shared" si="25"/>
        <v>0</v>
      </c>
      <c r="X53" s="425">
        <f t="shared" si="25"/>
        <v>0</v>
      </c>
      <c r="Y53" s="425">
        <f t="shared" si="25"/>
        <v>0</v>
      </c>
      <c r="Z53" s="425">
        <f t="shared" si="25"/>
        <v>0</v>
      </c>
      <c r="AA53" s="425">
        <f t="shared" si="25"/>
        <v>0</v>
      </c>
      <c r="AB53" s="425">
        <f t="shared" si="25"/>
        <v>0</v>
      </c>
      <c r="AC53" s="425">
        <f t="shared" si="25"/>
        <v>0</v>
      </c>
      <c r="AD53" s="425">
        <f t="shared" si="25"/>
        <v>0</v>
      </c>
      <c r="AE53" s="425">
        <f t="shared" si="25"/>
        <v>0</v>
      </c>
      <c r="AF53" s="425">
        <f t="shared" si="25"/>
        <v>0</v>
      </c>
      <c r="AG53" s="425">
        <f t="shared" si="25"/>
        <v>0</v>
      </c>
      <c r="AH53" s="968">
        <f t="shared" si="23"/>
        <v>0</v>
      </c>
    </row>
    <row r="54" spans="1:34" s="716" customFormat="1" ht="20.25" customHeight="1">
      <c r="A54" s="715"/>
      <c r="B54" s="1686" t="s">
        <v>155</v>
      </c>
      <c r="C54" s="1687"/>
      <c r="D54" s="1687"/>
      <c r="E54" s="1687"/>
      <c r="F54" s="1687"/>
      <c r="G54" s="1688"/>
      <c r="H54" s="1013"/>
      <c r="I54" s="1014"/>
      <c r="J54" s="1014"/>
      <c r="K54" s="1015"/>
      <c r="L54" s="1014"/>
      <c r="M54" s="1014"/>
      <c r="N54" s="1014"/>
      <c r="O54" s="1014"/>
      <c r="P54" s="1014"/>
      <c r="Q54" s="1014"/>
      <c r="R54" s="1014"/>
      <c r="S54" s="1014"/>
      <c r="T54" s="1014"/>
      <c r="U54" s="1014"/>
      <c r="V54" s="1014"/>
      <c r="W54" s="1014"/>
      <c r="X54" s="1014"/>
      <c r="Y54" s="1014"/>
      <c r="Z54" s="1014"/>
      <c r="AA54" s="1014"/>
      <c r="AB54" s="1014"/>
      <c r="AC54" s="1014"/>
      <c r="AD54" s="1014"/>
      <c r="AE54" s="1014"/>
      <c r="AF54" s="1014"/>
      <c r="AG54" s="1014"/>
      <c r="AH54" s="969">
        <f>SUM(H54:AG54)</f>
        <v>0</v>
      </c>
    </row>
    <row r="55" spans="1:34" s="716" customFormat="1" ht="20.25" customHeight="1">
      <c r="A55" s="715"/>
      <c r="B55" s="1689" t="s">
        <v>156</v>
      </c>
      <c r="C55" s="1674"/>
      <c r="D55" s="1674"/>
      <c r="E55" s="1674"/>
      <c r="F55" s="1674"/>
      <c r="G55" s="1675"/>
      <c r="H55" s="433">
        <f>H53-H54</f>
        <v>0</v>
      </c>
      <c r="I55" s="434">
        <f>I53-I54</f>
        <v>0</v>
      </c>
      <c r="J55" s="434">
        <f t="shared" ref="J55:AF55" si="26">J53-J54</f>
        <v>0</v>
      </c>
      <c r="K55" s="435">
        <f t="shared" si="26"/>
        <v>0</v>
      </c>
      <c r="L55" s="434">
        <f t="shared" si="26"/>
        <v>0</v>
      </c>
      <c r="M55" s="434">
        <f>M53-M54</f>
        <v>0</v>
      </c>
      <c r="N55" s="434">
        <f t="shared" si="26"/>
        <v>0</v>
      </c>
      <c r="O55" s="434">
        <f t="shared" si="26"/>
        <v>0</v>
      </c>
      <c r="P55" s="434">
        <f t="shared" si="26"/>
        <v>0</v>
      </c>
      <c r="Q55" s="434">
        <f t="shared" si="26"/>
        <v>0</v>
      </c>
      <c r="R55" s="434">
        <f t="shared" si="26"/>
        <v>0</v>
      </c>
      <c r="S55" s="434">
        <f t="shared" si="26"/>
        <v>0</v>
      </c>
      <c r="T55" s="434">
        <f t="shared" si="26"/>
        <v>0</v>
      </c>
      <c r="U55" s="434">
        <f t="shared" si="26"/>
        <v>0</v>
      </c>
      <c r="V55" s="434">
        <f t="shared" si="26"/>
        <v>0</v>
      </c>
      <c r="W55" s="434">
        <f t="shared" si="26"/>
        <v>0</v>
      </c>
      <c r="X55" s="434">
        <f t="shared" si="26"/>
        <v>0</v>
      </c>
      <c r="Y55" s="434">
        <f t="shared" si="26"/>
        <v>0</v>
      </c>
      <c r="Z55" s="434">
        <f t="shared" si="26"/>
        <v>0</v>
      </c>
      <c r="AA55" s="434">
        <f t="shared" si="26"/>
        <v>0</v>
      </c>
      <c r="AB55" s="434">
        <f t="shared" si="26"/>
        <v>0</v>
      </c>
      <c r="AC55" s="434">
        <f t="shared" si="26"/>
        <v>0</v>
      </c>
      <c r="AD55" s="434">
        <f t="shared" si="26"/>
        <v>0</v>
      </c>
      <c r="AE55" s="434">
        <f t="shared" si="26"/>
        <v>0</v>
      </c>
      <c r="AF55" s="434">
        <f t="shared" si="26"/>
        <v>0</v>
      </c>
      <c r="AG55" s="434">
        <f>AG53-AG54</f>
        <v>0</v>
      </c>
      <c r="AH55" s="965">
        <f>SUM(H55:AG55)</f>
        <v>0</v>
      </c>
    </row>
    <row r="56" spans="1:34" s="716" customFormat="1" ht="20.25" customHeight="1" thickBot="1">
      <c r="A56" s="715"/>
      <c r="B56" s="1690" t="s">
        <v>157</v>
      </c>
      <c r="C56" s="1691"/>
      <c r="D56" s="1691"/>
      <c r="E56" s="1691"/>
      <c r="F56" s="1691"/>
      <c r="G56" s="1692"/>
      <c r="H56" s="436">
        <f>H55</f>
        <v>0</v>
      </c>
      <c r="I56" s="437">
        <f>H56+I55</f>
        <v>0</v>
      </c>
      <c r="J56" s="437">
        <f>I56+J55</f>
        <v>0</v>
      </c>
      <c r="K56" s="438">
        <f t="shared" ref="K56:AF56" si="27">J56+K55</f>
        <v>0</v>
      </c>
      <c r="L56" s="437">
        <f t="shared" si="27"/>
        <v>0</v>
      </c>
      <c r="M56" s="437">
        <f t="shared" si="27"/>
        <v>0</v>
      </c>
      <c r="N56" s="437">
        <f t="shared" si="27"/>
        <v>0</v>
      </c>
      <c r="O56" s="437">
        <f t="shared" si="27"/>
        <v>0</v>
      </c>
      <c r="P56" s="437">
        <f t="shared" si="27"/>
        <v>0</v>
      </c>
      <c r="Q56" s="437">
        <f t="shared" si="27"/>
        <v>0</v>
      </c>
      <c r="R56" s="437">
        <f t="shared" si="27"/>
        <v>0</v>
      </c>
      <c r="S56" s="437">
        <f t="shared" si="27"/>
        <v>0</v>
      </c>
      <c r="T56" s="437">
        <f t="shared" si="27"/>
        <v>0</v>
      </c>
      <c r="U56" s="437">
        <f t="shared" si="27"/>
        <v>0</v>
      </c>
      <c r="V56" s="437">
        <f t="shared" si="27"/>
        <v>0</v>
      </c>
      <c r="W56" s="437">
        <f t="shared" si="27"/>
        <v>0</v>
      </c>
      <c r="X56" s="437">
        <f t="shared" si="27"/>
        <v>0</v>
      </c>
      <c r="Y56" s="437">
        <f t="shared" si="27"/>
        <v>0</v>
      </c>
      <c r="Z56" s="437">
        <f t="shared" si="27"/>
        <v>0</v>
      </c>
      <c r="AA56" s="437">
        <f t="shared" si="27"/>
        <v>0</v>
      </c>
      <c r="AB56" s="437">
        <f t="shared" si="27"/>
        <v>0</v>
      </c>
      <c r="AC56" s="437">
        <f t="shared" si="27"/>
        <v>0</v>
      </c>
      <c r="AD56" s="437">
        <f t="shared" si="27"/>
        <v>0</v>
      </c>
      <c r="AE56" s="437">
        <f t="shared" si="27"/>
        <v>0</v>
      </c>
      <c r="AF56" s="437">
        <f t="shared" si="27"/>
        <v>0</v>
      </c>
      <c r="AG56" s="437">
        <f>AF56+AG55</f>
        <v>0</v>
      </c>
      <c r="AH56" s="970" t="s">
        <v>158</v>
      </c>
    </row>
    <row r="57" spans="1:34" s="716" customFormat="1" ht="20.25" customHeight="1">
      <c r="B57" s="734"/>
      <c r="C57" s="734"/>
      <c r="D57" s="734"/>
      <c r="E57" s="734"/>
      <c r="F57" s="734"/>
      <c r="G57" s="734"/>
      <c r="H57" s="734"/>
      <c r="I57" s="734"/>
      <c r="J57" s="734"/>
      <c r="K57" s="734"/>
      <c r="L57" s="734"/>
      <c r="M57" s="734"/>
      <c r="N57" s="734"/>
      <c r="O57" s="734"/>
      <c r="P57" s="734"/>
      <c r="Q57" s="734"/>
      <c r="R57" s="734"/>
      <c r="S57" s="734"/>
      <c r="T57" s="734"/>
      <c r="U57" s="734"/>
      <c r="V57" s="734"/>
      <c r="W57" s="734"/>
      <c r="X57" s="734"/>
      <c r="Y57" s="734"/>
      <c r="Z57" s="734"/>
      <c r="AA57" s="734"/>
      <c r="AB57" s="734"/>
      <c r="AC57" s="734"/>
      <c r="AD57" s="734"/>
      <c r="AE57" s="734"/>
      <c r="AF57" s="734"/>
      <c r="AG57" s="734"/>
      <c r="AH57" s="734"/>
    </row>
    <row r="58" spans="1:34" s="716" customFormat="1" ht="20.25" customHeight="1" thickBot="1">
      <c r="B58" s="924" t="s">
        <v>123</v>
      </c>
      <c r="C58" s="925" t="s">
        <v>159</v>
      </c>
      <c r="D58" s="971"/>
      <c r="E58" s="734"/>
      <c r="F58" s="734"/>
      <c r="G58" s="734"/>
      <c r="H58" s="734"/>
      <c r="I58" s="734"/>
      <c r="J58" s="734"/>
      <c r="K58" s="734"/>
      <c r="L58" s="734"/>
      <c r="M58" s="734"/>
      <c r="N58" s="734"/>
      <c r="O58" s="734"/>
      <c r="P58" s="734"/>
      <c r="Q58" s="734"/>
      <c r="R58" s="734"/>
      <c r="S58" s="734"/>
      <c r="T58" s="734"/>
      <c r="U58" s="734"/>
      <c r="V58" s="734"/>
      <c r="W58" s="734"/>
      <c r="X58" s="734"/>
      <c r="Y58" s="734"/>
      <c r="Z58" s="734"/>
      <c r="AA58" s="734"/>
      <c r="AB58" s="734"/>
      <c r="AC58" s="734"/>
      <c r="AD58" s="734"/>
      <c r="AE58" s="734"/>
      <c r="AF58" s="734"/>
      <c r="AG58" s="734"/>
      <c r="AH58" s="734"/>
    </row>
    <row r="59" spans="1:34" s="716" customFormat="1" ht="20.25" customHeight="1">
      <c r="A59" s="715"/>
      <c r="B59" s="1660" t="s">
        <v>125</v>
      </c>
      <c r="C59" s="1661"/>
      <c r="D59" s="1661"/>
      <c r="E59" s="1661"/>
      <c r="F59" s="1661"/>
      <c r="G59" s="1661"/>
      <c r="H59" s="1661"/>
      <c r="I59" s="1661"/>
      <c r="J59" s="1661"/>
      <c r="K59" s="1662"/>
      <c r="L59" s="1693"/>
      <c r="M59" s="1695" t="s">
        <v>760</v>
      </c>
      <c r="N59" s="1695"/>
      <c r="O59" s="1695"/>
      <c r="P59" s="1695"/>
      <c r="Q59" s="1695"/>
      <c r="R59" s="1695"/>
      <c r="S59" s="1695"/>
      <c r="T59" s="1695"/>
      <c r="U59" s="1695"/>
      <c r="V59" s="1695"/>
      <c r="W59" s="1695"/>
      <c r="X59" s="1695"/>
      <c r="Y59" s="1695"/>
      <c r="Z59" s="1695"/>
      <c r="AA59" s="1695"/>
      <c r="AB59" s="1695"/>
      <c r="AC59" s="1695"/>
      <c r="AD59" s="1695"/>
      <c r="AE59" s="1695"/>
      <c r="AF59" s="1695"/>
      <c r="AG59" s="1695"/>
      <c r="AH59" s="1680" t="s">
        <v>801</v>
      </c>
    </row>
    <row r="60" spans="1:34" s="716" customFormat="1" ht="20.25" customHeight="1">
      <c r="A60" s="715"/>
      <c r="B60" s="1663"/>
      <c r="C60" s="1664"/>
      <c r="D60" s="1664"/>
      <c r="E60" s="1664"/>
      <c r="F60" s="1664"/>
      <c r="G60" s="1664"/>
      <c r="H60" s="1664"/>
      <c r="I60" s="1664"/>
      <c r="J60" s="1664"/>
      <c r="K60" s="1665"/>
      <c r="L60" s="1694"/>
      <c r="M60" s="1696"/>
      <c r="N60" s="1696"/>
      <c r="O60" s="1696"/>
      <c r="P60" s="1696"/>
      <c r="Q60" s="1696"/>
      <c r="R60" s="1696"/>
      <c r="S60" s="1696"/>
      <c r="T60" s="1696"/>
      <c r="U60" s="1696"/>
      <c r="V60" s="1696"/>
      <c r="W60" s="1696"/>
      <c r="X60" s="1696"/>
      <c r="Y60" s="1696"/>
      <c r="Z60" s="1696"/>
      <c r="AA60" s="1696"/>
      <c r="AB60" s="1696"/>
      <c r="AC60" s="1696"/>
      <c r="AD60" s="1696"/>
      <c r="AE60" s="1696"/>
      <c r="AF60" s="1696"/>
      <c r="AG60" s="1696"/>
      <c r="AH60" s="1681"/>
    </row>
    <row r="61" spans="1:34" s="716" customFormat="1" ht="20.25" customHeight="1" thickBot="1">
      <c r="A61" s="715"/>
      <c r="B61" s="1666"/>
      <c r="C61" s="1667"/>
      <c r="D61" s="1667"/>
      <c r="E61" s="1667"/>
      <c r="F61" s="1667"/>
      <c r="G61" s="1667"/>
      <c r="H61" s="1667"/>
      <c r="I61" s="1667"/>
      <c r="J61" s="1667"/>
      <c r="K61" s="1668"/>
      <c r="L61" s="991" t="s">
        <v>802</v>
      </c>
      <c r="M61" s="991" t="s">
        <v>602</v>
      </c>
      <c r="N61" s="991" t="s">
        <v>603</v>
      </c>
      <c r="O61" s="991" t="s">
        <v>604</v>
      </c>
      <c r="P61" s="991" t="s">
        <v>605</v>
      </c>
      <c r="Q61" s="991" t="s">
        <v>606</v>
      </c>
      <c r="R61" s="991" t="s">
        <v>607</v>
      </c>
      <c r="S61" s="991" t="s">
        <v>608</v>
      </c>
      <c r="T61" s="991" t="s">
        <v>609</v>
      </c>
      <c r="U61" s="991" t="s">
        <v>610</v>
      </c>
      <c r="V61" s="991" t="s">
        <v>611</v>
      </c>
      <c r="W61" s="991" t="s">
        <v>612</v>
      </c>
      <c r="X61" s="991" t="s">
        <v>613</v>
      </c>
      <c r="Y61" s="991" t="s">
        <v>614</v>
      </c>
      <c r="Z61" s="991" t="s">
        <v>615</v>
      </c>
      <c r="AA61" s="991" t="s">
        <v>616</v>
      </c>
      <c r="AB61" s="991" t="s">
        <v>617</v>
      </c>
      <c r="AC61" s="991" t="s">
        <v>618</v>
      </c>
      <c r="AD61" s="991" t="s">
        <v>619</v>
      </c>
      <c r="AE61" s="991" t="s">
        <v>761</v>
      </c>
      <c r="AF61" s="991" t="s">
        <v>762</v>
      </c>
      <c r="AG61" s="991" t="s">
        <v>763</v>
      </c>
      <c r="AH61" s="991" t="s">
        <v>800</v>
      </c>
    </row>
    <row r="62" spans="1:34" s="716" customFormat="1" ht="20.25" customHeight="1" thickBot="1">
      <c r="A62" s="715"/>
      <c r="B62" s="1682" t="s">
        <v>804</v>
      </c>
      <c r="C62" s="1683"/>
      <c r="D62" s="1683"/>
      <c r="E62" s="1683"/>
      <c r="F62" s="1683"/>
      <c r="G62" s="1683"/>
      <c r="H62" s="1683"/>
      <c r="I62" s="1683"/>
      <c r="J62" s="1683"/>
      <c r="K62" s="1684"/>
      <c r="L62" s="508">
        <f>AH46</f>
        <v>0</v>
      </c>
      <c r="M62" s="972">
        <f>M54</f>
        <v>0</v>
      </c>
      <c r="N62" s="973">
        <f t="shared" ref="N62:AG62" si="28">N54</f>
        <v>0</v>
      </c>
      <c r="O62" s="973">
        <f t="shared" si="28"/>
        <v>0</v>
      </c>
      <c r="P62" s="973">
        <f t="shared" si="28"/>
        <v>0</v>
      </c>
      <c r="Q62" s="973">
        <f t="shared" si="28"/>
        <v>0</v>
      </c>
      <c r="R62" s="973">
        <f t="shared" si="28"/>
        <v>0</v>
      </c>
      <c r="S62" s="973">
        <f t="shared" si="28"/>
        <v>0</v>
      </c>
      <c r="T62" s="973">
        <f t="shared" si="28"/>
        <v>0</v>
      </c>
      <c r="U62" s="973">
        <f t="shared" si="28"/>
        <v>0</v>
      </c>
      <c r="V62" s="973">
        <f t="shared" si="28"/>
        <v>0</v>
      </c>
      <c r="W62" s="973">
        <f t="shared" si="28"/>
        <v>0</v>
      </c>
      <c r="X62" s="973">
        <f t="shared" si="28"/>
        <v>0</v>
      </c>
      <c r="Y62" s="973">
        <f t="shared" si="28"/>
        <v>0</v>
      </c>
      <c r="Z62" s="973">
        <f t="shared" si="28"/>
        <v>0</v>
      </c>
      <c r="AA62" s="973">
        <f t="shared" si="28"/>
        <v>0</v>
      </c>
      <c r="AB62" s="974">
        <f t="shared" si="28"/>
        <v>0</v>
      </c>
      <c r="AC62" s="973">
        <f t="shared" si="28"/>
        <v>0</v>
      </c>
      <c r="AD62" s="973">
        <f t="shared" si="28"/>
        <v>0</v>
      </c>
      <c r="AE62" s="973">
        <f t="shared" si="28"/>
        <v>0</v>
      </c>
      <c r="AF62" s="973">
        <f t="shared" si="28"/>
        <v>0</v>
      </c>
      <c r="AG62" s="975">
        <f t="shared" si="28"/>
        <v>0</v>
      </c>
      <c r="AH62" s="976">
        <f>AG56</f>
        <v>0</v>
      </c>
    </row>
    <row r="63" spans="1:34" s="716" customFormat="1" ht="20.25" customHeight="1" thickBot="1">
      <c r="A63" s="715"/>
      <c r="B63" s="1697" t="s">
        <v>803</v>
      </c>
      <c r="C63" s="1698"/>
      <c r="D63" s="1698"/>
      <c r="E63" s="1698"/>
      <c r="F63" s="1698"/>
      <c r="G63" s="1698"/>
      <c r="H63" s="1698"/>
      <c r="I63" s="1698"/>
      <c r="J63" s="1698"/>
      <c r="K63" s="1699"/>
      <c r="L63" s="441" t="e">
        <f>IRR(L62:AH62)</f>
        <v>#NUM!</v>
      </c>
      <c r="M63" s="977"/>
      <c r="N63" s="977"/>
      <c r="O63" s="977"/>
      <c r="P63" s="977"/>
      <c r="Q63" s="977"/>
      <c r="R63" s="977"/>
      <c r="S63" s="977"/>
      <c r="T63" s="978"/>
      <c r="U63" s="977"/>
      <c r="V63" s="977"/>
      <c r="W63" s="977"/>
      <c r="X63" s="977"/>
      <c r="Y63" s="977"/>
      <c r="Z63" s="977"/>
      <c r="AA63" s="977"/>
      <c r="AB63" s="977"/>
      <c r="AC63" s="977"/>
      <c r="AD63" s="977"/>
      <c r="AE63" s="977"/>
      <c r="AF63" s="977"/>
      <c r="AG63" s="979"/>
      <c r="AH63" s="734"/>
    </row>
    <row r="64" spans="1:34" s="716" customFormat="1" ht="20.25" customHeight="1">
      <c r="B64" s="734"/>
      <c r="C64" s="734"/>
      <c r="D64" s="734"/>
      <c r="E64" s="734"/>
      <c r="F64" s="734"/>
      <c r="G64" s="734"/>
      <c r="H64" s="734"/>
      <c r="I64" s="734"/>
      <c r="J64" s="734"/>
      <c r="K64" s="734"/>
      <c r="L64" s="734"/>
      <c r="M64" s="734"/>
      <c r="N64" s="734"/>
      <c r="O64" s="734"/>
      <c r="P64" s="734"/>
      <c r="Q64" s="734"/>
      <c r="R64" s="734"/>
      <c r="S64" s="980"/>
      <c r="T64" s="734"/>
      <c r="U64" s="734"/>
      <c r="V64" s="734"/>
      <c r="W64" s="734"/>
      <c r="X64" s="734"/>
      <c r="Y64" s="734"/>
      <c r="Z64" s="734"/>
      <c r="AA64" s="734"/>
      <c r="AB64" s="734"/>
      <c r="AC64" s="734"/>
      <c r="AD64" s="734"/>
      <c r="AE64" s="734"/>
      <c r="AF64" s="734"/>
      <c r="AG64" s="734"/>
      <c r="AH64" s="734"/>
    </row>
    <row r="65" spans="1:34" s="742" customFormat="1" ht="20.25" customHeight="1" thickBot="1">
      <c r="B65" s="924" t="s">
        <v>123</v>
      </c>
      <c r="C65" s="925" t="s">
        <v>497</v>
      </c>
      <c r="D65" s="756"/>
      <c r="E65" s="767"/>
      <c r="F65" s="767"/>
      <c r="G65" s="767"/>
      <c r="H65" s="926"/>
      <c r="I65" s="926"/>
      <c r="J65" s="926"/>
      <c r="K65" s="926"/>
      <c r="L65" s="926"/>
      <c r="M65" s="926"/>
      <c r="N65" s="926"/>
      <c r="O65" s="926"/>
      <c r="P65" s="926"/>
      <c r="Q65" s="926"/>
      <c r="R65" s="926"/>
      <c r="S65" s="926"/>
      <c r="T65" s="926"/>
      <c r="U65" s="926"/>
      <c r="V65" s="926"/>
      <c r="W65" s="926"/>
      <c r="X65" s="926"/>
      <c r="Y65" s="926"/>
      <c r="Z65" s="926"/>
      <c r="AA65" s="926"/>
      <c r="AB65" s="926"/>
      <c r="AC65" s="926"/>
      <c r="AD65" s="926"/>
      <c r="AE65" s="926"/>
      <c r="AF65" s="926"/>
      <c r="AG65" s="926"/>
      <c r="AH65" s="927" t="s">
        <v>300</v>
      </c>
    </row>
    <row r="66" spans="1:34" s="716" customFormat="1" ht="20.25" customHeight="1">
      <c r="A66" s="715"/>
      <c r="B66" s="1660" t="s">
        <v>125</v>
      </c>
      <c r="C66" s="1661"/>
      <c r="D66" s="1661"/>
      <c r="E66" s="1661"/>
      <c r="F66" s="1661"/>
      <c r="G66" s="1662"/>
      <c r="H66" s="1623" t="s">
        <v>163</v>
      </c>
      <c r="I66" s="1624"/>
      <c r="J66" s="1624"/>
      <c r="K66" s="1624"/>
      <c r="L66" s="1624"/>
      <c r="M66" s="982"/>
      <c r="N66" s="983"/>
      <c r="O66" s="984"/>
      <c r="P66" s="984"/>
      <c r="Q66" s="984"/>
      <c r="R66" s="1624" t="s">
        <v>760</v>
      </c>
      <c r="S66" s="1624"/>
      <c r="T66" s="1624"/>
      <c r="U66" s="1624"/>
      <c r="V66" s="1624"/>
      <c r="W66" s="1624"/>
      <c r="X66" s="1624"/>
      <c r="Y66" s="1624"/>
      <c r="Z66" s="1624"/>
      <c r="AA66" s="1624"/>
      <c r="AB66" s="1624"/>
      <c r="AC66" s="1624"/>
      <c r="AD66" s="1624"/>
      <c r="AE66" s="1624"/>
      <c r="AF66" s="1624"/>
      <c r="AG66" s="1627"/>
      <c r="AH66" s="1629" t="s">
        <v>126</v>
      </c>
    </row>
    <row r="67" spans="1:34" s="716" customFormat="1" ht="20.25" customHeight="1">
      <c r="A67" s="715"/>
      <c r="B67" s="1663"/>
      <c r="C67" s="1664"/>
      <c r="D67" s="1664"/>
      <c r="E67" s="1664"/>
      <c r="F67" s="1664"/>
      <c r="G67" s="1665"/>
      <c r="H67" s="1625"/>
      <c r="I67" s="1626"/>
      <c r="J67" s="1626"/>
      <c r="K67" s="1626"/>
      <c r="L67" s="1626"/>
      <c r="M67" s="985"/>
      <c r="N67" s="985"/>
      <c r="O67" s="986"/>
      <c r="P67" s="986"/>
      <c r="Q67" s="987"/>
      <c r="R67" s="1626"/>
      <c r="S67" s="1626"/>
      <c r="T67" s="1626"/>
      <c r="U67" s="1626"/>
      <c r="V67" s="1626"/>
      <c r="W67" s="1626"/>
      <c r="X67" s="1626"/>
      <c r="Y67" s="1626"/>
      <c r="Z67" s="1626"/>
      <c r="AA67" s="1626"/>
      <c r="AB67" s="1626"/>
      <c r="AC67" s="1626"/>
      <c r="AD67" s="1626"/>
      <c r="AE67" s="1626"/>
      <c r="AF67" s="1626"/>
      <c r="AG67" s="1628"/>
      <c r="AH67" s="1630"/>
    </row>
    <row r="68" spans="1:34" s="716" customFormat="1" ht="20.25" customHeight="1" thickBot="1">
      <c r="A68" s="715"/>
      <c r="B68" s="1666"/>
      <c r="C68" s="1667"/>
      <c r="D68" s="1667"/>
      <c r="E68" s="1667"/>
      <c r="F68" s="1667"/>
      <c r="G68" s="1668"/>
      <c r="H68" s="988" t="s">
        <v>585</v>
      </c>
      <c r="I68" s="989" t="s">
        <v>586</v>
      </c>
      <c r="J68" s="989" t="s">
        <v>587</v>
      </c>
      <c r="K68" s="990" t="s">
        <v>600</v>
      </c>
      <c r="L68" s="989" t="s">
        <v>601</v>
      </c>
      <c r="M68" s="991" t="s">
        <v>602</v>
      </c>
      <c r="N68" s="991" t="s">
        <v>603</v>
      </c>
      <c r="O68" s="991" t="s">
        <v>604</v>
      </c>
      <c r="P68" s="991" t="s">
        <v>605</v>
      </c>
      <c r="Q68" s="991" t="s">
        <v>606</v>
      </c>
      <c r="R68" s="991" t="s">
        <v>607</v>
      </c>
      <c r="S68" s="991" t="s">
        <v>608</v>
      </c>
      <c r="T68" s="991" t="s">
        <v>609</v>
      </c>
      <c r="U68" s="991" t="s">
        <v>610</v>
      </c>
      <c r="V68" s="991" t="s">
        <v>611</v>
      </c>
      <c r="W68" s="991" t="s">
        <v>612</v>
      </c>
      <c r="X68" s="991" t="s">
        <v>613</v>
      </c>
      <c r="Y68" s="991" t="s">
        <v>614</v>
      </c>
      <c r="Z68" s="991" t="s">
        <v>615</v>
      </c>
      <c r="AA68" s="991" t="s">
        <v>616</v>
      </c>
      <c r="AB68" s="991" t="s">
        <v>617</v>
      </c>
      <c r="AC68" s="991" t="s">
        <v>618</v>
      </c>
      <c r="AD68" s="991" t="s">
        <v>619</v>
      </c>
      <c r="AE68" s="991" t="s">
        <v>761</v>
      </c>
      <c r="AF68" s="991" t="s">
        <v>762</v>
      </c>
      <c r="AG68" s="991" t="s">
        <v>763</v>
      </c>
      <c r="AH68" s="1631"/>
    </row>
    <row r="69" spans="1:34" s="932" customFormat="1" ht="20.25" customHeight="1">
      <c r="A69" s="928"/>
      <c r="B69" s="1710" t="s">
        <v>797</v>
      </c>
      <c r="C69" s="1635"/>
      <c r="D69" s="1635"/>
      <c r="E69" s="1635"/>
      <c r="F69" s="1635"/>
      <c r="G69" s="1636"/>
      <c r="H69" s="930">
        <v>0</v>
      </c>
      <c r="I69" s="931">
        <v>0</v>
      </c>
      <c r="J69" s="931">
        <v>0</v>
      </c>
      <c r="K69" s="867">
        <v>0</v>
      </c>
      <c r="L69" s="439">
        <v>0</v>
      </c>
      <c r="M69" s="277"/>
      <c r="N69" s="277"/>
      <c r="O69" s="277"/>
      <c r="P69" s="277"/>
      <c r="Q69" s="277"/>
      <c r="R69" s="277"/>
      <c r="S69" s="277"/>
      <c r="T69" s="277"/>
      <c r="U69" s="277"/>
      <c r="V69" s="277"/>
      <c r="W69" s="277"/>
      <c r="X69" s="277"/>
      <c r="Y69" s="277"/>
      <c r="Z69" s="277"/>
      <c r="AA69" s="277"/>
      <c r="AB69" s="277"/>
      <c r="AC69" s="277"/>
      <c r="AD69" s="277"/>
      <c r="AE69" s="277"/>
      <c r="AF69" s="277"/>
      <c r="AG69" s="277"/>
      <c r="AH69" s="250">
        <f>SUM(H69:AG69)</f>
        <v>0</v>
      </c>
    </row>
    <row r="70" spans="1:34" s="932" customFormat="1" ht="20.25" customHeight="1">
      <c r="A70" s="928"/>
      <c r="B70" s="1707" t="s">
        <v>798</v>
      </c>
      <c r="C70" s="1648"/>
      <c r="D70" s="1648"/>
      <c r="E70" s="1648"/>
      <c r="F70" s="1648"/>
      <c r="G70" s="1649"/>
      <c r="H70" s="128">
        <v>0</v>
      </c>
      <c r="I70" s="70">
        <v>0</v>
      </c>
      <c r="J70" s="70">
        <v>0</v>
      </c>
      <c r="K70" s="249">
        <v>0</v>
      </c>
      <c r="L70" s="70">
        <v>0</v>
      </c>
      <c r="M70" s="278"/>
      <c r="N70" s="278"/>
      <c r="O70" s="278"/>
      <c r="P70" s="278"/>
      <c r="Q70" s="278"/>
      <c r="R70" s="278"/>
      <c r="S70" s="278"/>
      <c r="T70" s="278"/>
      <c r="U70" s="278"/>
      <c r="V70" s="278"/>
      <c r="W70" s="278"/>
      <c r="X70" s="278"/>
      <c r="Y70" s="278"/>
      <c r="Z70" s="278"/>
      <c r="AA70" s="278"/>
      <c r="AB70" s="278"/>
      <c r="AC70" s="278"/>
      <c r="AD70" s="278"/>
      <c r="AE70" s="278"/>
      <c r="AF70" s="278"/>
      <c r="AG70" s="278"/>
      <c r="AH70" s="729">
        <f>SUM(H70:AG70)</f>
        <v>0</v>
      </c>
    </row>
    <row r="71" spans="1:34" s="932" customFormat="1" ht="20.25" customHeight="1" thickBot="1">
      <c r="A71" s="928"/>
      <c r="B71" s="1685" t="s">
        <v>304</v>
      </c>
      <c r="C71" s="1646"/>
      <c r="D71" s="1646"/>
      <c r="E71" s="1646"/>
      <c r="F71" s="1646"/>
      <c r="G71" s="1647"/>
      <c r="H71" s="941">
        <f>SUM(H69:H70)</f>
        <v>0</v>
      </c>
      <c r="I71" s="942">
        <f t="shared" ref="I71:AH71" si="29">SUM(I69:I70)</f>
        <v>0</v>
      </c>
      <c r="J71" s="942">
        <f t="shared" si="29"/>
        <v>0</v>
      </c>
      <c r="K71" s="943">
        <f t="shared" si="29"/>
        <v>0</v>
      </c>
      <c r="L71" s="942">
        <f>SUM(L69:L70)</f>
        <v>0</v>
      </c>
      <c r="M71" s="942">
        <f>SUM(M69:M70)</f>
        <v>0</v>
      </c>
      <c r="N71" s="942">
        <f t="shared" si="29"/>
        <v>0</v>
      </c>
      <c r="O71" s="942">
        <f t="shared" si="29"/>
        <v>0</v>
      </c>
      <c r="P71" s="942">
        <f t="shared" si="29"/>
        <v>0</v>
      </c>
      <c r="Q71" s="942">
        <f t="shared" si="29"/>
        <v>0</v>
      </c>
      <c r="R71" s="942">
        <f t="shared" si="29"/>
        <v>0</v>
      </c>
      <c r="S71" s="942">
        <f t="shared" si="29"/>
        <v>0</v>
      </c>
      <c r="T71" s="942">
        <f t="shared" si="29"/>
        <v>0</v>
      </c>
      <c r="U71" s="942">
        <f t="shared" si="29"/>
        <v>0</v>
      </c>
      <c r="V71" s="942">
        <f t="shared" si="29"/>
        <v>0</v>
      </c>
      <c r="W71" s="942">
        <f t="shared" si="29"/>
        <v>0</v>
      </c>
      <c r="X71" s="942">
        <f t="shared" si="29"/>
        <v>0</v>
      </c>
      <c r="Y71" s="942">
        <f t="shared" si="29"/>
        <v>0</v>
      </c>
      <c r="Z71" s="942">
        <f t="shared" si="29"/>
        <v>0</v>
      </c>
      <c r="AA71" s="942">
        <f t="shared" si="29"/>
        <v>0</v>
      </c>
      <c r="AB71" s="942">
        <f t="shared" si="29"/>
        <v>0</v>
      </c>
      <c r="AC71" s="942">
        <f t="shared" si="29"/>
        <v>0</v>
      </c>
      <c r="AD71" s="942">
        <f t="shared" si="29"/>
        <v>0</v>
      </c>
      <c r="AE71" s="942">
        <f>SUM(AE69:AE70)</f>
        <v>0</v>
      </c>
      <c r="AF71" s="942">
        <f>SUM(AF69:AF70)</f>
        <v>0</v>
      </c>
      <c r="AG71" s="942">
        <f t="shared" si="29"/>
        <v>0</v>
      </c>
      <c r="AH71" s="944">
        <f t="shared" si="29"/>
        <v>0</v>
      </c>
    </row>
    <row r="72" spans="1:34" s="716" customFormat="1" ht="8.25" customHeight="1">
      <c r="B72" s="734"/>
      <c r="C72" s="734"/>
      <c r="D72" s="734"/>
      <c r="E72" s="734"/>
      <c r="F72" s="734"/>
      <c r="G72" s="734"/>
      <c r="H72" s="734"/>
      <c r="I72" s="734"/>
      <c r="J72" s="734"/>
      <c r="K72" s="734"/>
      <c r="L72" s="734"/>
      <c r="M72" s="734"/>
      <c r="N72" s="734"/>
      <c r="O72" s="734"/>
      <c r="P72" s="734"/>
      <c r="Q72" s="734"/>
      <c r="R72" s="734"/>
      <c r="S72" s="734"/>
      <c r="T72" s="734"/>
      <c r="U72" s="734"/>
      <c r="V72" s="734"/>
      <c r="W72" s="734"/>
      <c r="X72" s="734"/>
      <c r="Y72" s="734"/>
      <c r="Z72" s="734"/>
      <c r="AA72" s="734"/>
      <c r="AB72" s="734"/>
      <c r="AC72" s="734"/>
      <c r="AD72" s="734"/>
      <c r="AE72" s="734"/>
      <c r="AF72" s="734"/>
      <c r="AG72" s="734"/>
      <c r="AH72" s="734"/>
    </row>
    <row r="73" spans="1:34" s="981" customFormat="1" ht="14.25" customHeight="1">
      <c r="B73" s="1016" t="s">
        <v>105</v>
      </c>
      <c r="C73" s="1708" t="s">
        <v>165</v>
      </c>
      <c r="D73" s="1708"/>
      <c r="E73" s="1708"/>
      <c r="F73" s="1708"/>
      <c r="G73" s="1708"/>
      <c r="H73" s="1708"/>
      <c r="I73" s="1708"/>
      <c r="J73" s="1708"/>
      <c r="K73" s="1708"/>
      <c r="L73" s="1708"/>
      <c r="M73" s="1708"/>
      <c r="N73" s="1708"/>
      <c r="O73" s="1708"/>
      <c r="P73" s="1708"/>
      <c r="Q73" s="1708"/>
      <c r="R73" s="1708"/>
      <c r="S73" s="1708"/>
      <c r="T73" s="1708"/>
      <c r="U73" s="1708"/>
      <c r="V73" s="1708"/>
      <c r="W73" s="1708"/>
      <c r="X73" s="1708"/>
      <c r="Y73" s="1708"/>
      <c r="Z73" s="1708"/>
      <c r="AA73" s="1708"/>
      <c r="AB73" s="1708"/>
      <c r="AC73" s="1708"/>
      <c r="AD73" s="1708"/>
      <c r="AE73" s="1708"/>
      <c r="AF73" s="1708"/>
      <c r="AG73" s="1708"/>
      <c r="AH73" s="1708"/>
    </row>
    <row r="74" spans="1:34" s="981" customFormat="1" ht="14.25" customHeight="1">
      <c r="B74" s="1016" t="s">
        <v>106</v>
      </c>
      <c r="C74" s="1709" t="s">
        <v>671</v>
      </c>
      <c r="D74" s="1709"/>
      <c r="E74" s="1709"/>
      <c r="F74" s="1709"/>
      <c r="G74" s="1709"/>
      <c r="H74" s="1709"/>
      <c r="I74" s="1709"/>
      <c r="J74" s="1709"/>
      <c r="K74" s="1709"/>
      <c r="L74" s="1709"/>
      <c r="M74" s="1709"/>
      <c r="N74" s="1709"/>
      <c r="O74" s="1709"/>
      <c r="P74" s="1709"/>
      <c r="Q74" s="1709"/>
      <c r="R74" s="1709"/>
      <c r="S74" s="1709"/>
      <c r="T74" s="1709"/>
      <c r="U74" s="1709"/>
      <c r="V74" s="1709"/>
      <c r="W74" s="1709"/>
      <c r="X74" s="1709"/>
      <c r="Y74" s="1709"/>
      <c r="Z74" s="1709"/>
      <c r="AA74" s="1709"/>
      <c r="AB74" s="1709"/>
      <c r="AC74" s="1709"/>
      <c r="AD74" s="1709"/>
      <c r="AE74" s="1709"/>
      <c r="AF74" s="1709"/>
      <c r="AG74" s="1709"/>
      <c r="AH74" s="1709"/>
    </row>
    <row r="75" spans="1:34" s="981" customFormat="1" ht="14.25" customHeight="1">
      <c r="B75" s="1016" t="s">
        <v>253</v>
      </c>
      <c r="C75" s="1709" t="s">
        <v>672</v>
      </c>
      <c r="D75" s="1709"/>
      <c r="E75" s="1709"/>
      <c r="F75" s="1709"/>
      <c r="G75" s="1709"/>
      <c r="H75" s="1709"/>
      <c r="I75" s="1709"/>
      <c r="J75" s="1709"/>
      <c r="K75" s="1709"/>
      <c r="L75" s="1709"/>
      <c r="M75" s="1709"/>
      <c r="N75" s="1709"/>
      <c r="O75" s="1709"/>
      <c r="P75" s="1709"/>
      <c r="Q75" s="1709"/>
      <c r="R75" s="1709"/>
      <c r="S75" s="1709"/>
      <c r="T75" s="1709"/>
      <c r="U75" s="1709"/>
      <c r="V75" s="1709"/>
      <c r="W75" s="1709"/>
      <c r="X75" s="1709"/>
      <c r="Y75" s="1709"/>
      <c r="Z75" s="1709"/>
      <c r="AA75" s="1709"/>
      <c r="AB75" s="1709"/>
      <c r="AC75" s="1709"/>
      <c r="AD75" s="1709"/>
      <c r="AE75" s="1709"/>
      <c r="AF75" s="1709"/>
      <c r="AG75" s="1709"/>
      <c r="AH75" s="1709"/>
    </row>
    <row r="76" spans="1:34" s="981" customFormat="1" ht="14.25" customHeight="1">
      <c r="B76" s="1016" t="s">
        <v>254</v>
      </c>
      <c r="C76" s="1157" t="s">
        <v>1064</v>
      </c>
      <c r="D76" s="1173"/>
      <c r="E76" s="1173"/>
      <c r="F76" s="1173"/>
      <c r="G76" s="1173"/>
      <c r="H76" s="1173"/>
      <c r="I76" s="1173"/>
      <c r="J76" s="1173"/>
      <c r="K76" s="1173"/>
      <c r="L76" s="1173"/>
      <c r="M76" s="1173"/>
      <c r="N76" s="1173"/>
      <c r="O76" s="1173"/>
      <c r="P76" s="1173"/>
      <c r="Q76" s="1173"/>
      <c r="R76" s="1173"/>
      <c r="S76" s="1173"/>
      <c r="T76" s="1173"/>
      <c r="U76" s="1173"/>
      <c r="V76" s="1173"/>
      <c r="W76" s="1173"/>
      <c r="X76" s="1173"/>
      <c r="Y76" s="1173"/>
      <c r="Z76" s="1173"/>
      <c r="AA76" s="1173"/>
      <c r="AB76" s="1173"/>
      <c r="AC76" s="1173"/>
      <c r="AD76" s="1173"/>
      <c r="AE76" s="1173"/>
      <c r="AF76" s="1173"/>
      <c r="AG76" s="1173"/>
      <c r="AH76" s="1173"/>
    </row>
    <row r="77" spans="1:34" s="981" customFormat="1" ht="14.25" customHeight="1">
      <c r="B77" s="1016" t="s">
        <v>251</v>
      </c>
      <c r="C77" s="1708" t="s">
        <v>793</v>
      </c>
      <c r="D77" s="1708"/>
      <c r="E77" s="1708"/>
      <c r="F77" s="1708"/>
      <c r="G77" s="1708"/>
      <c r="H77" s="1708"/>
      <c r="I77" s="1708"/>
      <c r="J77" s="1708"/>
      <c r="K77" s="1708"/>
      <c r="L77" s="1708"/>
      <c r="M77" s="1708"/>
      <c r="N77" s="1708"/>
      <c r="O77" s="1708"/>
      <c r="P77" s="1708"/>
      <c r="Q77" s="1708"/>
      <c r="R77" s="1708"/>
      <c r="S77" s="1708"/>
      <c r="T77" s="1708"/>
      <c r="U77" s="1708"/>
      <c r="V77" s="1708"/>
      <c r="W77" s="1708"/>
      <c r="X77" s="1708"/>
      <c r="Y77" s="1708"/>
      <c r="Z77" s="1708"/>
      <c r="AA77" s="1708"/>
      <c r="AB77" s="1708"/>
      <c r="AC77" s="1708"/>
      <c r="AD77" s="1708"/>
      <c r="AE77" s="1708"/>
      <c r="AF77" s="1708"/>
      <c r="AG77" s="1708"/>
      <c r="AH77" s="1708"/>
    </row>
    <row r="78" spans="1:34" s="981" customFormat="1" ht="14.25" customHeight="1">
      <c r="B78" s="1016" t="s">
        <v>252</v>
      </c>
      <c r="C78" s="1700" t="s">
        <v>674</v>
      </c>
      <c r="D78" s="1700"/>
      <c r="E78" s="1700"/>
      <c r="F78" s="1700"/>
      <c r="G78" s="1700"/>
      <c r="H78" s="1700"/>
      <c r="I78" s="1700"/>
      <c r="J78" s="1700"/>
      <c r="K78" s="1700"/>
      <c r="L78" s="1700"/>
      <c r="M78" s="1700"/>
      <c r="N78" s="1700"/>
      <c r="O78" s="1700"/>
      <c r="P78" s="1700"/>
      <c r="Q78" s="1700"/>
      <c r="R78" s="1700"/>
      <c r="S78" s="1700"/>
      <c r="T78" s="1700"/>
      <c r="U78" s="1700"/>
      <c r="V78" s="1700"/>
      <c r="W78" s="1700"/>
      <c r="X78" s="1700"/>
      <c r="Y78" s="1700"/>
      <c r="Z78" s="1700"/>
      <c r="AA78" s="1700"/>
      <c r="AB78" s="1700"/>
      <c r="AC78" s="1700"/>
      <c r="AD78" s="1700"/>
      <c r="AE78" s="1700"/>
      <c r="AF78" s="1700"/>
      <c r="AG78" s="1700"/>
      <c r="AH78" s="1700"/>
    </row>
    <row r="79" spans="1:34" s="742" customFormat="1" ht="14.25" customHeight="1" thickBot="1">
      <c r="A79" s="802"/>
      <c r="B79" s="750"/>
      <c r="C79" s="750"/>
    </row>
    <row r="80" spans="1:34" s="742" customFormat="1" ht="14.25" customHeight="1">
      <c r="A80" s="750"/>
      <c r="B80" s="750"/>
      <c r="C80" s="750"/>
      <c r="AD80" s="1701" t="s">
        <v>305</v>
      </c>
      <c r="AE80" s="1702"/>
      <c r="AF80" s="1702"/>
      <c r="AG80" s="1702"/>
      <c r="AH80" s="1703"/>
    </row>
    <row r="81" spans="30:34" s="742" customFormat="1" ht="14.25" customHeight="1" thickBot="1">
      <c r="AD81" s="1704"/>
      <c r="AE81" s="1705"/>
      <c r="AF81" s="1705"/>
      <c r="AG81" s="1705"/>
      <c r="AH81" s="1706"/>
    </row>
    <row r="82" spans="30:34" s="742" customFormat="1" ht="8.25" customHeight="1"/>
  </sheetData>
  <mergeCells count="74">
    <mergeCell ref="B63:K63"/>
    <mergeCell ref="AH66:AH68"/>
    <mergeCell ref="C78:AH78"/>
    <mergeCell ref="AD80:AH81"/>
    <mergeCell ref="B70:G70"/>
    <mergeCell ref="B71:G71"/>
    <mergeCell ref="C73:AH73"/>
    <mergeCell ref="C74:AH74"/>
    <mergeCell ref="C75:AH75"/>
    <mergeCell ref="C77:AH77"/>
    <mergeCell ref="B69:G69"/>
    <mergeCell ref="B66:G68"/>
    <mergeCell ref="H66:L67"/>
    <mergeCell ref="R66:AG67"/>
    <mergeCell ref="AH59:AH60"/>
    <mergeCell ref="B62:K62"/>
    <mergeCell ref="D50:G50"/>
    <mergeCell ref="D51:G51"/>
    <mergeCell ref="D52:G52"/>
    <mergeCell ref="B53:G53"/>
    <mergeCell ref="B54:G54"/>
    <mergeCell ref="B55:G55"/>
    <mergeCell ref="B56:G56"/>
    <mergeCell ref="B59:K61"/>
    <mergeCell ref="L59:L60"/>
    <mergeCell ref="M59:AG60"/>
    <mergeCell ref="B49:G49"/>
    <mergeCell ref="C37:G37"/>
    <mergeCell ref="C38:G38"/>
    <mergeCell ref="B41:G43"/>
    <mergeCell ref="H41:L42"/>
    <mergeCell ref="B44:G44"/>
    <mergeCell ref="D45:G45"/>
    <mergeCell ref="D46:G46"/>
    <mergeCell ref="D47:G47"/>
    <mergeCell ref="D48:G48"/>
    <mergeCell ref="R41:AG42"/>
    <mergeCell ref="AH41:AH43"/>
    <mergeCell ref="C31:G31"/>
    <mergeCell ref="C32:G32"/>
    <mergeCell ref="C33:G33"/>
    <mergeCell ref="C34:G34"/>
    <mergeCell ref="C35:G35"/>
    <mergeCell ref="C36:E36"/>
    <mergeCell ref="C30:G30"/>
    <mergeCell ref="E19:G19"/>
    <mergeCell ref="E20:G20"/>
    <mergeCell ref="C21:G21"/>
    <mergeCell ref="D22:G22"/>
    <mergeCell ref="D23:G23"/>
    <mergeCell ref="D24:G24"/>
    <mergeCell ref="D25:G25"/>
    <mergeCell ref="C26:G26"/>
    <mergeCell ref="C27:G27"/>
    <mergeCell ref="D28:G28"/>
    <mergeCell ref="C29:G29"/>
    <mergeCell ref="D18:G18"/>
    <mergeCell ref="C7:G7"/>
    <mergeCell ref="D8:G8"/>
    <mergeCell ref="D9:G9"/>
    <mergeCell ref="D10:G10"/>
    <mergeCell ref="E11:G11"/>
    <mergeCell ref="E12:G12"/>
    <mergeCell ref="D13:G13"/>
    <mergeCell ref="D14:G14"/>
    <mergeCell ref="D15:G15"/>
    <mergeCell ref="E16:G16"/>
    <mergeCell ref="E17:G17"/>
    <mergeCell ref="B1:AH1"/>
    <mergeCell ref="B2:AH2"/>
    <mergeCell ref="B4:G6"/>
    <mergeCell ref="H4:L5"/>
    <mergeCell ref="R4:AG5"/>
    <mergeCell ref="AH4:AH6"/>
  </mergeCells>
  <phoneticPr fontId="26"/>
  <printOptions horizontalCentered="1"/>
  <pageMargins left="0.78740157480314965" right="0.59055118110236227" top="0.78740157480314965" bottom="0.59055118110236227" header="0.51181102362204722" footer="0.78740157480314965"/>
  <pageSetup paperSize="8" scale="44" orientation="landscape"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zoomScaleNormal="100" workbookViewId="0">
      <selection activeCell="H35" sqref="H35"/>
    </sheetView>
  </sheetViews>
  <sheetFormatPr defaultColWidth="9" defaultRowHeight="12"/>
  <cols>
    <col min="1" max="1" width="2.21875" style="742" customWidth="1"/>
    <col min="2" max="2" width="3.77734375" style="742" customWidth="1"/>
    <col min="3" max="3" width="25.6640625" style="742" customWidth="1"/>
    <col min="4" max="5" width="25" style="742" customWidth="1"/>
    <col min="6" max="7" width="15.6640625" style="742" customWidth="1"/>
    <col min="8" max="8" width="2.109375" style="742" customWidth="1"/>
    <col min="9" max="12" width="13.6640625" style="742" customWidth="1"/>
    <col min="13" max="16384" width="9" style="742"/>
  </cols>
  <sheetData>
    <row r="1" spans="1:15" s="723" customFormat="1" ht="20.100000000000001" customHeight="1">
      <c r="B1" s="1727" t="s">
        <v>455</v>
      </c>
      <c r="C1" s="1346"/>
      <c r="D1" s="1346"/>
      <c r="E1" s="1346"/>
      <c r="F1" s="1346"/>
      <c r="G1" s="1346"/>
      <c r="H1" s="668"/>
      <c r="I1" s="756"/>
      <c r="J1" s="756"/>
      <c r="K1" s="756"/>
      <c r="L1" s="756"/>
    </row>
    <row r="2" spans="1:15" s="723" customFormat="1" ht="9.9" customHeight="1">
      <c r="B2" s="757"/>
      <c r="C2" s="756"/>
      <c r="D2" s="756"/>
      <c r="E2" s="756"/>
      <c r="F2" s="758"/>
      <c r="G2" s="759"/>
      <c r="H2" s="756"/>
      <c r="I2" s="756"/>
    </row>
    <row r="3" spans="1:15" s="723" customFormat="1" ht="20.100000000000001" customHeight="1">
      <c r="B3" s="1402" t="s">
        <v>503</v>
      </c>
      <c r="C3" s="1368"/>
      <c r="D3" s="1368"/>
      <c r="E3" s="1368"/>
      <c r="F3" s="1368"/>
      <c r="G3" s="1368"/>
      <c r="H3" s="760"/>
      <c r="I3" s="658"/>
      <c r="J3" s="658"/>
      <c r="K3" s="658"/>
      <c r="L3" s="658"/>
      <c r="M3" s="761"/>
      <c r="N3" s="761"/>
      <c r="O3" s="761"/>
    </row>
    <row r="4" spans="1:15" s="723" customFormat="1" ht="8.25" customHeight="1">
      <c r="A4" s="762"/>
      <c r="B4" s="763"/>
      <c r="C4" s="763"/>
      <c r="D4" s="763"/>
      <c r="E4" s="763"/>
      <c r="F4" s="763"/>
      <c r="G4" s="763"/>
      <c r="H4" s="763"/>
      <c r="I4" s="658"/>
      <c r="J4" s="658"/>
      <c r="K4" s="658"/>
      <c r="L4" s="658"/>
      <c r="M4" s="761"/>
      <c r="N4" s="761"/>
      <c r="O4" s="761"/>
    </row>
    <row r="5" spans="1:15" s="767" customFormat="1" ht="20.100000000000001" customHeight="1" thickBot="1">
      <c r="A5" s="764"/>
      <c r="B5" s="765" t="s">
        <v>1009</v>
      </c>
      <c r="C5" s="765"/>
      <c r="D5" s="750"/>
      <c r="E5" s="750"/>
      <c r="F5" s="766"/>
      <c r="G5" s="766"/>
    </row>
    <row r="6" spans="1:15" s="767" customFormat="1" ht="20.100000000000001" customHeight="1">
      <c r="A6" s="764"/>
      <c r="B6" s="1728" t="s">
        <v>424</v>
      </c>
      <c r="C6" s="1729"/>
      <c r="D6" s="1732" t="s">
        <v>166</v>
      </c>
      <c r="E6" s="1734" t="s">
        <v>995</v>
      </c>
      <c r="F6" s="1736" t="s">
        <v>167</v>
      </c>
      <c r="G6" s="1737"/>
    </row>
    <row r="7" spans="1:15" s="767" customFormat="1" ht="20.100000000000001" customHeight="1" thickBot="1">
      <c r="A7" s="764"/>
      <c r="B7" s="1730"/>
      <c r="C7" s="1731"/>
      <c r="D7" s="1733"/>
      <c r="E7" s="1735"/>
      <c r="F7" s="768" t="s">
        <v>425</v>
      </c>
      <c r="G7" s="769" t="s">
        <v>426</v>
      </c>
    </row>
    <row r="8" spans="1:15" s="767" customFormat="1" ht="20.100000000000001" customHeight="1">
      <c r="A8" s="764"/>
      <c r="B8" s="1719"/>
      <c r="C8" s="1720"/>
      <c r="D8" s="770"/>
      <c r="E8" s="771"/>
      <c r="F8" s="772"/>
      <c r="G8" s="1721">
        <f>SUM(F8:F14)</f>
        <v>0</v>
      </c>
    </row>
    <row r="9" spans="1:15" s="767" customFormat="1" ht="20.100000000000001" customHeight="1">
      <c r="A9" s="764"/>
      <c r="B9" s="1723"/>
      <c r="C9" s="1724"/>
      <c r="D9" s="773"/>
      <c r="E9" s="774"/>
      <c r="F9" s="775"/>
      <c r="G9" s="1721"/>
    </row>
    <row r="10" spans="1:15" s="767" customFormat="1" ht="20.100000000000001" customHeight="1">
      <c r="A10" s="764"/>
      <c r="B10" s="1723"/>
      <c r="C10" s="1724"/>
      <c r="D10" s="773"/>
      <c r="E10" s="774"/>
      <c r="F10" s="775"/>
      <c r="G10" s="1721"/>
    </row>
    <row r="11" spans="1:15" s="767" customFormat="1" ht="20.100000000000001" customHeight="1">
      <c r="A11" s="764"/>
      <c r="B11" s="1723"/>
      <c r="C11" s="1724"/>
      <c r="D11" s="773"/>
      <c r="E11" s="774"/>
      <c r="F11" s="775"/>
      <c r="G11" s="1721"/>
    </row>
    <row r="12" spans="1:15" s="767" customFormat="1" ht="20.100000000000001" customHeight="1">
      <c r="A12" s="764"/>
      <c r="B12" s="1723"/>
      <c r="C12" s="1724"/>
      <c r="D12" s="773"/>
      <c r="E12" s="774"/>
      <c r="F12" s="775"/>
      <c r="G12" s="1721"/>
    </row>
    <row r="13" spans="1:15" s="767" customFormat="1" ht="20.100000000000001" customHeight="1">
      <c r="A13" s="764"/>
      <c r="B13" s="1723"/>
      <c r="C13" s="1724"/>
      <c r="D13" s="773"/>
      <c r="E13" s="774"/>
      <c r="F13" s="775"/>
      <c r="G13" s="1721"/>
    </row>
    <row r="14" spans="1:15" s="767" customFormat="1" ht="20.100000000000001" customHeight="1" thickBot="1">
      <c r="A14" s="764"/>
      <c r="B14" s="1725"/>
      <c r="C14" s="1726"/>
      <c r="D14" s="776"/>
      <c r="E14" s="777"/>
      <c r="F14" s="778"/>
      <c r="G14" s="1722"/>
    </row>
    <row r="15" spans="1:15" ht="23.25" customHeight="1"/>
    <row r="16" spans="1:15" ht="13.5" customHeight="1">
      <c r="B16" s="738" t="s">
        <v>105</v>
      </c>
      <c r="C16" s="1700" t="s">
        <v>558</v>
      </c>
      <c r="D16" s="1717"/>
      <c r="E16" s="1717"/>
      <c r="F16" s="1717"/>
      <c r="G16" s="1717"/>
    </row>
    <row r="17" spans="2:7" ht="13.5" customHeight="1">
      <c r="B17" s="738" t="s">
        <v>106</v>
      </c>
      <c r="C17" s="1700" t="s">
        <v>675</v>
      </c>
      <c r="D17" s="1717"/>
      <c r="E17" s="1717"/>
      <c r="F17" s="1717"/>
      <c r="G17" s="1717"/>
    </row>
    <row r="18" spans="2:7" ht="13.5" customHeight="1">
      <c r="B18" s="738" t="s">
        <v>253</v>
      </c>
      <c r="C18" s="1709" t="s">
        <v>676</v>
      </c>
      <c r="D18" s="1717"/>
      <c r="E18" s="1717"/>
      <c r="F18" s="1717"/>
      <c r="G18" s="1717"/>
    </row>
    <row r="19" spans="2:7" ht="13.5" customHeight="1">
      <c r="B19" s="738" t="s">
        <v>254</v>
      </c>
      <c r="C19" s="1700" t="s">
        <v>677</v>
      </c>
      <c r="D19" s="1717"/>
      <c r="E19" s="1717"/>
      <c r="F19" s="1717"/>
      <c r="G19" s="1717"/>
    </row>
    <row r="20" spans="2:7" ht="24" customHeight="1">
      <c r="B20" s="738" t="s">
        <v>251</v>
      </c>
      <c r="C20" s="1711" t="s">
        <v>996</v>
      </c>
      <c r="D20" s="1700"/>
      <c r="E20" s="1700"/>
      <c r="F20" s="1700"/>
      <c r="G20" s="1700"/>
    </row>
    <row r="21" spans="2:7" ht="24" customHeight="1">
      <c r="B21" s="738" t="s">
        <v>252</v>
      </c>
      <c r="C21" s="1718" t="s">
        <v>809</v>
      </c>
      <c r="D21" s="1711"/>
      <c r="E21" s="1711"/>
      <c r="F21" s="1711"/>
      <c r="G21" s="1711"/>
    </row>
    <row r="22" spans="2:7" ht="13.5" customHeight="1">
      <c r="B22" s="738" t="s">
        <v>255</v>
      </c>
      <c r="C22" s="1711" t="s">
        <v>678</v>
      </c>
      <c r="D22" s="1712"/>
      <c r="E22" s="1712"/>
      <c r="F22" s="1712"/>
      <c r="G22" s="1712"/>
    </row>
    <row r="23" spans="2:7" ht="8.25" customHeight="1" thickBot="1"/>
    <row r="24" spans="2:7">
      <c r="F24" s="1713" t="s">
        <v>305</v>
      </c>
      <c r="G24" s="1714"/>
    </row>
    <row r="25" spans="2:7" ht="12.6" thickBot="1">
      <c r="F25" s="1715"/>
      <c r="G25" s="1716"/>
    </row>
    <row r="26" spans="2:7" ht="8.25" customHeight="1"/>
  </sheetData>
  <mergeCells count="22">
    <mergeCell ref="B1:G1"/>
    <mergeCell ref="B3:G3"/>
    <mergeCell ref="B6:C7"/>
    <mergeCell ref="D6:D7"/>
    <mergeCell ref="E6:E7"/>
    <mergeCell ref="F6:G6"/>
    <mergeCell ref="B8:C8"/>
    <mergeCell ref="G8:G14"/>
    <mergeCell ref="B9:C9"/>
    <mergeCell ref="B10:C10"/>
    <mergeCell ref="B11:C11"/>
    <mergeCell ref="B12:C12"/>
    <mergeCell ref="B13:C13"/>
    <mergeCell ref="B14:C14"/>
    <mergeCell ref="C22:G22"/>
    <mergeCell ref="F24:G25"/>
    <mergeCell ref="C16:G16"/>
    <mergeCell ref="C17:G17"/>
    <mergeCell ref="C18:G18"/>
    <mergeCell ref="C19:G19"/>
    <mergeCell ref="C20:G20"/>
    <mergeCell ref="C21:G21"/>
  </mergeCells>
  <phoneticPr fontId="26"/>
  <printOptions horizontalCentered="1"/>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zoomScaleNormal="100" workbookViewId="0">
      <selection activeCell="H35" sqref="H35"/>
    </sheetView>
  </sheetViews>
  <sheetFormatPr defaultColWidth="9" defaultRowHeight="12"/>
  <cols>
    <col min="1" max="1" width="2.21875" style="742" customWidth="1"/>
    <col min="2" max="2" width="3.77734375" style="742" customWidth="1"/>
    <col min="3" max="3" width="25.6640625" style="742" customWidth="1"/>
    <col min="4" max="5" width="25" style="742" customWidth="1"/>
    <col min="6" max="7" width="15.6640625" style="742" customWidth="1"/>
    <col min="8" max="8" width="2.109375" style="742" customWidth="1"/>
    <col min="9" max="12" width="13.6640625" style="742" customWidth="1"/>
    <col min="13" max="16384" width="9" style="742"/>
  </cols>
  <sheetData>
    <row r="1" spans="1:15" s="723" customFormat="1" ht="20.100000000000001" customHeight="1">
      <c r="B1" s="1727" t="s">
        <v>456</v>
      </c>
      <c r="C1" s="1346"/>
      <c r="D1" s="1346"/>
      <c r="E1" s="1346"/>
      <c r="F1" s="1346"/>
      <c r="G1" s="1346"/>
      <c r="H1" s="1187"/>
      <c r="I1" s="756"/>
      <c r="J1" s="756"/>
      <c r="K1" s="756"/>
      <c r="L1" s="756"/>
    </row>
    <row r="2" spans="1:15" s="723" customFormat="1" ht="9.9" customHeight="1">
      <c r="B2" s="757"/>
      <c r="C2" s="756"/>
      <c r="D2" s="756"/>
      <c r="E2" s="756"/>
      <c r="F2" s="758"/>
      <c r="G2" s="1177"/>
      <c r="H2" s="756"/>
      <c r="I2" s="756"/>
    </row>
    <row r="3" spans="1:15" s="723" customFormat="1" ht="20.100000000000001" customHeight="1">
      <c r="B3" s="1402" t="s">
        <v>501</v>
      </c>
      <c r="C3" s="1368"/>
      <c r="D3" s="1368"/>
      <c r="E3" s="1368"/>
      <c r="F3" s="1368"/>
      <c r="G3" s="1368"/>
      <c r="H3" s="760"/>
      <c r="I3" s="658"/>
      <c r="J3" s="658"/>
      <c r="K3" s="658"/>
      <c r="L3" s="658"/>
      <c r="M3" s="761"/>
      <c r="N3" s="761"/>
      <c r="O3" s="761"/>
    </row>
    <row r="4" spans="1:15" s="723" customFormat="1" ht="8.25" customHeight="1">
      <c r="A4" s="762"/>
      <c r="B4" s="763"/>
      <c r="C4" s="763"/>
      <c r="D4" s="763"/>
      <c r="E4" s="763"/>
      <c r="F4" s="763"/>
      <c r="G4" s="763"/>
      <c r="H4" s="763"/>
      <c r="I4" s="658"/>
      <c r="J4" s="658"/>
      <c r="K4" s="658"/>
      <c r="L4" s="658"/>
      <c r="M4" s="761"/>
      <c r="N4" s="761"/>
      <c r="O4" s="761"/>
    </row>
    <row r="5" spans="1:15" s="767" customFormat="1" ht="20.100000000000001" customHeight="1" thickBot="1">
      <c r="A5" s="764"/>
      <c r="B5" s="765" t="s">
        <v>1070</v>
      </c>
      <c r="C5" s="765"/>
      <c r="D5" s="750"/>
      <c r="E5" s="750"/>
      <c r="F5" s="766"/>
      <c r="G5" s="766"/>
    </row>
    <row r="6" spans="1:15" s="767" customFormat="1" ht="20.100000000000001" customHeight="1">
      <c r="A6" s="764"/>
      <c r="B6" s="1728" t="s">
        <v>424</v>
      </c>
      <c r="C6" s="1729"/>
      <c r="D6" s="1732" t="s">
        <v>166</v>
      </c>
      <c r="E6" s="1734" t="s">
        <v>995</v>
      </c>
      <c r="F6" s="1736" t="s">
        <v>167</v>
      </c>
      <c r="G6" s="1737"/>
    </row>
    <row r="7" spans="1:15" s="767" customFormat="1" ht="20.100000000000001" customHeight="1" thickBot="1">
      <c r="A7" s="764"/>
      <c r="B7" s="1730"/>
      <c r="C7" s="1731"/>
      <c r="D7" s="1733"/>
      <c r="E7" s="1735"/>
      <c r="F7" s="768" t="s">
        <v>425</v>
      </c>
      <c r="G7" s="769" t="s">
        <v>426</v>
      </c>
    </row>
    <row r="8" spans="1:15" s="767" customFormat="1" ht="20.100000000000001" customHeight="1">
      <c r="A8" s="764"/>
      <c r="B8" s="1719"/>
      <c r="C8" s="1720"/>
      <c r="D8" s="770"/>
      <c r="E8" s="771"/>
      <c r="F8" s="772"/>
      <c r="G8" s="1721">
        <f>SUM(F8:F14)</f>
        <v>0</v>
      </c>
    </row>
    <row r="9" spans="1:15" s="767" customFormat="1" ht="20.100000000000001" customHeight="1">
      <c r="A9" s="764"/>
      <c r="B9" s="1723"/>
      <c r="C9" s="1724"/>
      <c r="D9" s="773"/>
      <c r="E9" s="774"/>
      <c r="F9" s="775"/>
      <c r="G9" s="1721"/>
    </row>
    <row r="10" spans="1:15" s="767" customFormat="1" ht="20.100000000000001" customHeight="1">
      <c r="A10" s="764"/>
      <c r="B10" s="1723"/>
      <c r="C10" s="1724"/>
      <c r="D10" s="773"/>
      <c r="E10" s="774"/>
      <c r="F10" s="775"/>
      <c r="G10" s="1721"/>
    </row>
    <row r="11" spans="1:15" s="767" customFormat="1" ht="20.100000000000001" customHeight="1">
      <c r="A11" s="764"/>
      <c r="B11" s="1723"/>
      <c r="C11" s="1724"/>
      <c r="D11" s="773"/>
      <c r="E11" s="774"/>
      <c r="F11" s="775"/>
      <c r="G11" s="1721"/>
    </row>
    <row r="12" spans="1:15" s="767" customFormat="1" ht="20.100000000000001" customHeight="1">
      <c r="A12" s="764"/>
      <c r="B12" s="1723"/>
      <c r="C12" s="1724"/>
      <c r="D12" s="773"/>
      <c r="E12" s="774"/>
      <c r="F12" s="775"/>
      <c r="G12" s="1721"/>
    </row>
    <row r="13" spans="1:15" s="767" customFormat="1" ht="20.100000000000001" customHeight="1">
      <c r="A13" s="764"/>
      <c r="B13" s="1723"/>
      <c r="C13" s="1724"/>
      <c r="D13" s="773"/>
      <c r="E13" s="774"/>
      <c r="F13" s="775"/>
      <c r="G13" s="1721"/>
    </row>
    <row r="14" spans="1:15" s="767" customFormat="1" ht="20.100000000000001" customHeight="1" thickBot="1">
      <c r="A14" s="764"/>
      <c r="B14" s="1725"/>
      <c r="C14" s="1726"/>
      <c r="D14" s="776"/>
      <c r="E14" s="777"/>
      <c r="F14" s="778"/>
      <c r="G14" s="1722"/>
    </row>
    <row r="15" spans="1:15" ht="23.25" customHeight="1"/>
    <row r="16" spans="1:15" ht="13.5" customHeight="1">
      <c r="B16" s="738" t="s">
        <v>105</v>
      </c>
      <c r="C16" s="1700" t="s">
        <v>558</v>
      </c>
      <c r="D16" s="1717"/>
      <c r="E16" s="1717"/>
      <c r="F16" s="1717"/>
      <c r="G16" s="1717"/>
    </row>
    <row r="17" spans="2:7" ht="13.5" customHeight="1">
      <c r="B17" s="738" t="s">
        <v>106</v>
      </c>
      <c r="C17" s="1700" t="s">
        <v>1000</v>
      </c>
      <c r="D17" s="1717"/>
      <c r="E17" s="1717"/>
      <c r="F17" s="1717"/>
      <c r="G17" s="1717"/>
    </row>
    <row r="18" spans="2:7" ht="13.5" customHeight="1">
      <c r="B18" s="738" t="s">
        <v>253</v>
      </c>
      <c r="C18" s="1709" t="s">
        <v>676</v>
      </c>
      <c r="D18" s="1717"/>
      <c r="E18" s="1717"/>
      <c r="F18" s="1717"/>
      <c r="G18" s="1717"/>
    </row>
    <row r="19" spans="2:7" ht="13.5" customHeight="1">
      <c r="B19" s="738" t="s">
        <v>254</v>
      </c>
      <c r="C19" s="1700" t="s">
        <v>677</v>
      </c>
      <c r="D19" s="1717"/>
      <c r="E19" s="1717"/>
      <c r="F19" s="1717"/>
      <c r="G19" s="1717"/>
    </row>
    <row r="20" spans="2:7" ht="24" customHeight="1">
      <c r="B20" s="738" t="s">
        <v>251</v>
      </c>
      <c r="C20" s="1711" t="s">
        <v>996</v>
      </c>
      <c r="D20" s="1700"/>
      <c r="E20" s="1700"/>
      <c r="F20" s="1700"/>
      <c r="G20" s="1700"/>
    </row>
    <row r="21" spans="2:7" ht="24" customHeight="1">
      <c r="B21" s="738" t="s">
        <v>252</v>
      </c>
      <c r="C21" s="1718" t="s">
        <v>1001</v>
      </c>
      <c r="D21" s="1711"/>
      <c r="E21" s="1711"/>
      <c r="F21" s="1711"/>
      <c r="G21" s="1711"/>
    </row>
    <row r="22" spans="2:7" ht="13.5" customHeight="1">
      <c r="B22" s="738" t="s">
        <v>255</v>
      </c>
      <c r="C22" s="1711" t="s">
        <v>678</v>
      </c>
      <c r="D22" s="1712"/>
      <c r="E22" s="1712"/>
      <c r="F22" s="1712"/>
      <c r="G22" s="1712"/>
    </row>
    <row r="23" spans="2:7" ht="8.25" customHeight="1" thickBot="1"/>
    <row r="24" spans="2:7">
      <c r="F24" s="1713" t="s">
        <v>305</v>
      </c>
      <c r="G24" s="1714"/>
    </row>
    <row r="25" spans="2:7" ht="12.6" thickBot="1">
      <c r="F25" s="1715"/>
      <c r="G25" s="1716"/>
    </row>
    <row r="26" spans="2:7" ht="8.25" customHeight="1"/>
  </sheetData>
  <mergeCells count="22">
    <mergeCell ref="C22:G22"/>
    <mergeCell ref="F24:G25"/>
    <mergeCell ref="C16:G16"/>
    <mergeCell ref="C17:G17"/>
    <mergeCell ref="C18:G18"/>
    <mergeCell ref="C19:G19"/>
    <mergeCell ref="C20:G20"/>
    <mergeCell ref="C21:G21"/>
    <mergeCell ref="B8:C8"/>
    <mergeCell ref="G8:G14"/>
    <mergeCell ref="B9:C9"/>
    <mergeCell ref="B10:C10"/>
    <mergeCell ref="B11:C11"/>
    <mergeCell ref="B12:C12"/>
    <mergeCell ref="B13:C13"/>
    <mergeCell ref="B14:C14"/>
    <mergeCell ref="B1:G1"/>
    <mergeCell ref="B3:G3"/>
    <mergeCell ref="B6:C7"/>
    <mergeCell ref="D6:D7"/>
    <mergeCell ref="E6:E7"/>
    <mergeCell ref="F6:G6"/>
  </mergeCells>
  <phoneticPr fontId="26"/>
  <printOptions horizontalCentered="1"/>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G97"/>
  <sheetViews>
    <sheetView zoomScale="130" zoomScaleNormal="130" workbookViewId="0">
      <selection activeCell="D39" sqref="D39"/>
    </sheetView>
  </sheetViews>
  <sheetFormatPr defaultColWidth="9" defaultRowHeight="12"/>
  <cols>
    <col min="1" max="1" width="1.6640625" style="228" customWidth="1"/>
    <col min="2" max="2" width="3.6640625" style="228" customWidth="1"/>
    <col min="3" max="3" width="21.6640625" style="228" customWidth="1"/>
    <col min="4" max="4" width="75.6640625" style="228" customWidth="1"/>
    <col min="5" max="5" width="16.21875" style="228" customWidth="1"/>
    <col min="6" max="7" width="7.6640625" style="228" customWidth="1"/>
    <col min="8" max="16384" width="9" style="228"/>
  </cols>
  <sheetData>
    <row r="3" spans="2:7" ht="18.75" customHeight="1">
      <c r="B3" s="227" t="s">
        <v>5</v>
      </c>
    </row>
    <row r="5" spans="2:7">
      <c r="B5" s="1273" t="s">
        <v>102</v>
      </c>
      <c r="C5" s="1275" t="s">
        <v>579</v>
      </c>
      <c r="D5" s="1271" t="s">
        <v>6</v>
      </c>
      <c r="E5" s="1271" t="s">
        <v>7</v>
      </c>
      <c r="F5" s="1271" t="s">
        <v>8</v>
      </c>
      <c r="G5" s="1272"/>
    </row>
    <row r="6" spans="2:7">
      <c r="B6" s="1274"/>
      <c r="C6" s="1276"/>
      <c r="D6" s="1277"/>
      <c r="E6" s="1277"/>
      <c r="F6" s="229" t="s">
        <v>9</v>
      </c>
      <c r="G6" s="230" t="s">
        <v>10</v>
      </c>
    </row>
    <row r="7" spans="2:7">
      <c r="B7" s="231">
        <v>1</v>
      </c>
      <c r="C7" s="232" t="s">
        <v>11</v>
      </c>
      <c r="D7" s="233" t="s">
        <v>12</v>
      </c>
      <c r="E7" s="233" t="s">
        <v>13</v>
      </c>
      <c r="F7" s="234" t="s">
        <v>14</v>
      </c>
      <c r="G7" s="235" t="s">
        <v>15</v>
      </c>
    </row>
    <row r="8" spans="2:7">
      <c r="B8" s="231">
        <v>2</v>
      </c>
      <c r="C8" s="236" t="s">
        <v>16</v>
      </c>
      <c r="D8" s="251" t="s">
        <v>560</v>
      </c>
      <c r="E8" s="237" t="s">
        <v>13</v>
      </c>
      <c r="F8" s="238" t="s">
        <v>15</v>
      </c>
      <c r="G8" s="239"/>
    </row>
    <row r="9" spans="2:7">
      <c r="B9" s="231">
        <v>3</v>
      </c>
      <c r="C9" s="236" t="s">
        <v>17</v>
      </c>
      <c r="D9" s="237" t="s">
        <v>18</v>
      </c>
      <c r="E9" s="237" t="s">
        <v>13</v>
      </c>
      <c r="F9" s="238" t="s">
        <v>15</v>
      </c>
      <c r="G9" s="239"/>
    </row>
    <row r="10" spans="2:7">
      <c r="B10" s="231">
        <v>4</v>
      </c>
      <c r="C10" s="236" t="s">
        <v>19</v>
      </c>
      <c r="D10" s="237" t="s">
        <v>20</v>
      </c>
      <c r="E10" s="237" t="s">
        <v>13</v>
      </c>
      <c r="F10" s="238" t="s">
        <v>15</v>
      </c>
      <c r="G10" s="239"/>
    </row>
    <row r="11" spans="2:7">
      <c r="B11" s="231">
        <v>5</v>
      </c>
      <c r="C11" s="236" t="s">
        <v>21</v>
      </c>
      <c r="D11" s="237" t="s">
        <v>22</v>
      </c>
      <c r="E11" s="237" t="s">
        <v>13</v>
      </c>
      <c r="F11" s="238" t="s">
        <v>15</v>
      </c>
      <c r="G11" s="239"/>
    </row>
    <row r="12" spans="2:7">
      <c r="B12" s="231">
        <v>6</v>
      </c>
      <c r="C12" s="236" t="s">
        <v>23</v>
      </c>
      <c r="D12" s="237" t="s">
        <v>24</v>
      </c>
      <c r="E12" s="237" t="s">
        <v>13</v>
      </c>
      <c r="F12" s="238" t="s">
        <v>15</v>
      </c>
      <c r="G12" s="239"/>
    </row>
    <row r="13" spans="2:7">
      <c r="B13" s="231">
        <v>7</v>
      </c>
      <c r="C13" s="236" t="s">
        <v>25</v>
      </c>
      <c r="D13" s="237" t="s">
        <v>26</v>
      </c>
      <c r="E13" s="237" t="s">
        <v>13</v>
      </c>
      <c r="F13" s="238" t="s">
        <v>15</v>
      </c>
      <c r="G13" s="239"/>
    </row>
    <row r="14" spans="2:7">
      <c r="B14" s="231">
        <v>8</v>
      </c>
      <c r="C14" s="236" t="s">
        <v>27</v>
      </c>
      <c r="D14" s="237" t="s">
        <v>28</v>
      </c>
      <c r="E14" s="237" t="s">
        <v>13</v>
      </c>
      <c r="F14" s="238" t="s">
        <v>15</v>
      </c>
      <c r="G14" s="239"/>
    </row>
    <row r="15" spans="2:7">
      <c r="B15" s="231">
        <v>9</v>
      </c>
      <c r="C15" s="236" t="s">
        <v>29</v>
      </c>
      <c r="D15" s="237" t="s">
        <v>30</v>
      </c>
      <c r="E15" s="237" t="s">
        <v>13</v>
      </c>
      <c r="F15" s="238" t="s">
        <v>15</v>
      </c>
      <c r="G15" s="239"/>
    </row>
    <row r="16" spans="2:7">
      <c r="B16" s="231">
        <v>10</v>
      </c>
      <c r="C16" s="236" t="s">
        <v>31</v>
      </c>
      <c r="D16" s="237" t="s">
        <v>32</v>
      </c>
      <c r="E16" s="237" t="s">
        <v>13</v>
      </c>
      <c r="F16" s="238" t="s">
        <v>15</v>
      </c>
      <c r="G16" s="239"/>
    </row>
    <row r="17" spans="2:7">
      <c r="B17" s="231">
        <v>11</v>
      </c>
      <c r="C17" s="240" t="s">
        <v>33</v>
      </c>
      <c r="D17" s="253" t="s">
        <v>702</v>
      </c>
      <c r="E17" s="241" t="s">
        <v>13</v>
      </c>
      <c r="F17" s="242" t="s">
        <v>15</v>
      </c>
      <c r="G17" s="243"/>
    </row>
    <row r="18" spans="2:7">
      <c r="B18" s="231">
        <v>12</v>
      </c>
      <c r="C18" s="240" t="s">
        <v>34</v>
      </c>
      <c r="D18" s="253" t="s">
        <v>1085</v>
      </c>
      <c r="E18" s="241" t="s">
        <v>13</v>
      </c>
      <c r="F18" s="242" t="s">
        <v>15</v>
      </c>
      <c r="G18" s="243"/>
    </row>
    <row r="19" spans="2:7">
      <c r="B19" s="231">
        <v>13</v>
      </c>
      <c r="C19" s="240" t="s">
        <v>35</v>
      </c>
      <c r="D19" s="253" t="s">
        <v>1086</v>
      </c>
      <c r="E19" s="241" t="s">
        <v>13</v>
      </c>
      <c r="F19" s="242" t="s">
        <v>15</v>
      </c>
      <c r="G19" s="243"/>
    </row>
    <row r="20" spans="2:7">
      <c r="B20" s="231">
        <v>14</v>
      </c>
      <c r="C20" s="240" t="s">
        <v>36</v>
      </c>
      <c r="D20" s="253" t="s">
        <v>1087</v>
      </c>
      <c r="E20" s="241" t="s">
        <v>13</v>
      </c>
      <c r="F20" s="242" t="s">
        <v>15</v>
      </c>
      <c r="G20" s="243"/>
    </row>
    <row r="21" spans="2:7">
      <c r="B21" s="231">
        <v>15</v>
      </c>
      <c r="C21" s="240" t="s">
        <v>37</v>
      </c>
      <c r="D21" s="253" t="s">
        <v>1088</v>
      </c>
      <c r="E21" s="241" t="s">
        <v>13</v>
      </c>
      <c r="F21" s="242" t="s">
        <v>15</v>
      </c>
      <c r="G21" s="243"/>
    </row>
    <row r="22" spans="2:7">
      <c r="B22" s="231">
        <v>16</v>
      </c>
      <c r="C22" s="240" t="s">
        <v>561</v>
      </c>
      <c r="D22" s="251" t="s">
        <v>703</v>
      </c>
      <c r="E22" s="237" t="s">
        <v>13</v>
      </c>
      <c r="F22" s="238" t="s">
        <v>15</v>
      </c>
      <c r="G22" s="239"/>
    </row>
    <row r="23" spans="2:7">
      <c r="B23" s="231">
        <v>17</v>
      </c>
      <c r="C23" s="240" t="s">
        <v>562</v>
      </c>
      <c r="D23" s="251" t="s">
        <v>704</v>
      </c>
      <c r="E23" s="237" t="s">
        <v>13</v>
      </c>
      <c r="F23" s="238" t="s">
        <v>15</v>
      </c>
      <c r="G23" s="239"/>
    </row>
    <row r="24" spans="2:7">
      <c r="B24" s="231">
        <v>18</v>
      </c>
      <c r="C24" s="240" t="s">
        <v>563</v>
      </c>
      <c r="D24" s="251" t="s">
        <v>705</v>
      </c>
      <c r="E24" s="237" t="s">
        <v>13</v>
      </c>
      <c r="F24" s="238" t="s">
        <v>15</v>
      </c>
      <c r="G24" s="239"/>
    </row>
    <row r="25" spans="2:7">
      <c r="B25" s="231">
        <v>19</v>
      </c>
      <c r="C25" s="240" t="s">
        <v>564</v>
      </c>
      <c r="D25" s="282" t="s">
        <v>855</v>
      </c>
      <c r="E25" s="282" t="s">
        <v>13</v>
      </c>
      <c r="F25" s="238" t="s">
        <v>15</v>
      </c>
      <c r="G25" s="239"/>
    </row>
    <row r="26" spans="2:7">
      <c r="B26" s="231">
        <v>20</v>
      </c>
      <c r="C26" s="254" t="s">
        <v>706</v>
      </c>
      <c r="D26" s="282" t="s">
        <v>856</v>
      </c>
      <c r="E26" s="282" t="s">
        <v>13</v>
      </c>
      <c r="F26" s="238" t="s">
        <v>15</v>
      </c>
      <c r="G26" s="239"/>
    </row>
    <row r="27" spans="2:7">
      <c r="B27" s="231">
        <v>21</v>
      </c>
      <c r="C27" s="236" t="s">
        <v>38</v>
      </c>
      <c r="D27" s="237" t="s">
        <v>39</v>
      </c>
      <c r="E27" s="237" t="s">
        <v>13</v>
      </c>
      <c r="F27" s="238" t="s">
        <v>15</v>
      </c>
      <c r="G27" s="239"/>
    </row>
    <row r="28" spans="2:7">
      <c r="B28" s="231">
        <v>22</v>
      </c>
      <c r="C28" s="236" t="s">
        <v>40</v>
      </c>
      <c r="D28" s="237" t="s">
        <v>41</v>
      </c>
      <c r="E28" s="237" t="s">
        <v>13</v>
      </c>
      <c r="F28" s="238" t="s">
        <v>15</v>
      </c>
      <c r="G28" s="239"/>
    </row>
    <row r="29" spans="2:7">
      <c r="B29" s="231">
        <v>23</v>
      </c>
      <c r="C29" s="236" t="s">
        <v>42</v>
      </c>
      <c r="D29" s="237" t="s">
        <v>43</v>
      </c>
      <c r="E29" s="237" t="s">
        <v>13</v>
      </c>
      <c r="F29" s="378" t="s">
        <v>14</v>
      </c>
      <c r="G29" s="239" t="s">
        <v>15</v>
      </c>
    </row>
    <row r="30" spans="2:7">
      <c r="B30" s="231">
        <v>24</v>
      </c>
      <c r="C30" s="236" t="s">
        <v>44</v>
      </c>
      <c r="D30" s="251" t="s">
        <v>857</v>
      </c>
      <c r="E30" s="237" t="s">
        <v>13</v>
      </c>
      <c r="F30" s="238" t="s">
        <v>15</v>
      </c>
      <c r="G30" s="239"/>
    </row>
    <row r="31" spans="2:7">
      <c r="B31" s="231">
        <v>25</v>
      </c>
      <c r="C31" s="236" t="s">
        <v>45</v>
      </c>
      <c r="D31" s="237" t="s">
        <v>46</v>
      </c>
      <c r="E31" s="237" t="s">
        <v>13</v>
      </c>
      <c r="F31" s="238" t="s">
        <v>15</v>
      </c>
      <c r="G31" s="239"/>
    </row>
    <row r="32" spans="2:7">
      <c r="B32" s="231">
        <v>26</v>
      </c>
      <c r="C32" s="240" t="s">
        <v>47</v>
      </c>
      <c r="D32" s="241" t="s">
        <v>48</v>
      </c>
      <c r="E32" s="241" t="s">
        <v>13</v>
      </c>
      <c r="F32" s="242" t="s">
        <v>14</v>
      </c>
      <c r="G32" s="243" t="s">
        <v>15</v>
      </c>
    </row>
    <row r="33" spans="2:7">
      <c r="B33" s="231">
        <v>27</v>
      </c>
      <c r="C33" s="236" t="s">
        <v>49</v>
      </c>
      <c r="D33" s="237" t="s">
        <v>50</v>
      </c>
      <c r="E33" s="237" t="s">
        <v>13</v>
      </c>
      <c r="F33" s="238" t="s">
        <v>15</v>
      </c>
      <c r="G33" s="239"/>
    </row>
    <row r="34" spans="2:7">
      <c r="B34" s="231">
        <v>28</v>
      </c>
      <c r="C34" s="236" t="s">
        <v>51</v>
      </c>
      <c r="D34" s="251" t="s">
        <v>565</v>
      </c>
      <c r="E34" s="237" t="s">
        <v>13</v>
      </c>
      <c r="F34" s="238" t="s">
        <v>14</v>
      </c>
      <c r="G34" s="239" t="s">
        <v>15</v>
      </c>
    </row>
    <row r="35" spans="2:7">
      <c r="B35" s="231">
        <v>29</v>
      </c>
      <c r="C35" s="236" t="s">
        <v>160</v>
      </c>
      <c r="D35" s="251" t="s">
        <v>1089</v>
      </c>
      <c r="E35" s="237" t="s">
        <v>13</v>
      </c>
      <c r="F35" s="238" t="s">
        <v>14</v>
      </c>
      <c r="G35" s="239" t="s">
        <v>15</v>
      </c>
    </row>
    <row r="36" spans="2:7">
      <c r="B36" s="231">
        <v>30</v>
      </c>
      <c r="C36" s="236" t="s">
        <v>380</v>
      </c>
      <c r="D36" s="251" t="s">
        <v>52</v>
      </c>
      <c r="E36" s="237" t="s">
        <v>13</v>
      </c>
      <c r="F36" s="238" t="s">
        <v>14</v>
      </c>
      <c r="G36" s="239" t="s">
        <v>15</v>
      </c>
    </row>
    <row r="37" spans="2:7">
      <c r="B37" s="231">
        <v>31</v>
      </c>
      <c r="C37" s="240" t="s">
        <v>53</v>
      </c>
      <c r="D37" s="253" t="s">
        <v>735</v>
      </c>
      <c r="E37" s="241" t="s">
        <v>13</v>
      </c>
      <c r="F37" s="242" t="s">
        <v>15</v>
      </c>
      <c r="G37" s="243"/>
    </row>
    <row r="38" spans="2:7">
      <c r="B38" s="231">
        <v>32</v>
      </c>
      <c r="C38" s="254" t="s">
        <v>54</v>
      </c>
      <c r="D38" s="253" t="s">
        <v>707</v>
      </c>
      <c r="E38" s="241" t="s">
        <v>13</v>
      </c>
      <c r="F38" s="242" t="s">
        <v>15</v>
      </c>
      <c r="G38" s="243"/>
    </row>
    <row r="39" spans="2:7">
      <c r="B39" s="231">
        <v>33</v>
      </c>
      <c r="C39" s="254" t="s">
        <v>55</v>
      </c>
      <c r="D39" s="253" t="s">
        <v>1045</v>
      </c>
      <c r="E39" s="253" t="s">
        <v>893</v>
      </c>
      <c r="F39" s="242" t="s">
        <v>15</v>
      </c>
      <c r="G39" s="243"/>
    </row>
    <row r="40" spans="2:7">
      <c r="B40" s="231">
        <v>34</v>
      </c>
      <c r="C40" s="254" t="s">
        <v>708</v>
      </c>
      <c r="D40" s="253" t="s">
        <v>408</v>
      </c>
      <c r="E40" s="253" t="s">
        <v>0</v>
      </c>
      <c r="F40" s="242" t="s">
        <v>15</v>
      </c>
      <c r="G40" s="243"/>
    </row>
    <row r="41" spans="2:7">
      <c r="B41" s="231">
        <v>35</v>
      </c>
      <c r="C41" s="254" t="s">
        <v>709</v>
      </c>
      <c r="D41" s="241" t="s">
        <v>91</v>
      </c>
      <c r="E41" s="253" t="s">
        <v>0</v>
      </c>
      <c r="F41" s="242" t="s">
        <v>15</v>
      </c>
      <c r="G41" s="243"/>
    </row>
    <row r="42" spans="2:7">
      <c r="B42" s="231">
        <v>36</v>
      </c>
      <c r="C42" s="254" t="s">
        <v>710</v>
      </c>
      <c r="D42" s="253" t="s">
        <v>483</v>
      </c>
      <c r="E42" s="253" t="s">
        <v>894</v>
      </c>
      <c r="F42" s="242" t="s">
        <v>15</v>
      </c>
      <c r="G42" s="243"/>
    </row>
    <row r="43" spans="2:7">
      <c r="B43" s="231">
        <v>37</v>
      </c>
      <c r="C43" s="254" t="s">
        <v>712</v>
      </c>
      <c r="D43" s="253" t="s">
        <v>713</v>
      </c>
      <c r="E43" s="253" t="s">
        <v>711</v>
      </c>
      <c r="F43" s="242" t="s">
        <v>15</v>
      </c>
      <c r="G43" s="243"/>
    </row>
    <row r="44" spans="2:7">
      <c r="B44" s="231">
        <v>38</v>
      </c>
      <c r="C44" s="254" t="s">
        <v>714</v>
      </c>
      <c r="D44" s="253" t="s">
        <v>491</v>
      </c>
      <c r="E44" s="253" t="s">
        <v>894</v>
      </c>
      <c r="F44" s="242" t="s">
        <v>15</v>
      </c>
      <c r="G44" s="243"/>
    </row>
    <row r="45" spans="2:7">
      <c r="B45" s="231">
        <v>39</v>
      </c>
      <c r="C45" s="254" t="s">
        <v>1026</v>
      </c>
      <c r="D45" s="253" t="s">
        <v>1046</v>
      </c>
      <c r="E45" s="253" t="s">
        <v>13</v>
      </c>
      <c r="F45" s="242"/>
      <c r="G45" s="556" t="s">
        <v>15</v>
      </c>
    </row>
    <row r="46" spans="2:7">
      <c r="B46" s="231">
        <v>40</v>
      </c>
      <c r="C46" s="254" t="s">
        <v>1027</v>
      </c>
      <c r="D46" s="253" t="s">
        <v>1047</v>
      </c>
      <c r="E46" s="253" t="s">
        <v>13</v>
      </c>
      <c r="F46" s="242"/>
      <c r="G46" s="556" t="s">
        <v>15</v>
      </c>
    </row>
    <row r="47" spans="2:7">
      <c r="B47" s="231">
        <v>41</v>
      </c>
      <c r="C47" s="254" t="s">
        <v>715</v>
      </c>
      <c r="D47" s="241" t="s">
        <v>57</v>
      </c>
      <c r="E47" s="253" t="s">
        <v>711</v>
      </c>
      <c r="F47" s="242" t="s">
        <v>15</v>
      </c>
      <c r="G47" s="243"/>
    </row>
    <row r="48" spans="2:7">
      <c r="B48" s="231">
        <v>42</v>
      </c>
      <c r="C48" s="254" t="s">
        <v>716</v>
      </c>
      <c r="D48" s="253" t="s">
        <v>717</v>
      </c>
      <c r="E48" s="253" t="s">
        <v>0</v>
      </c>
      <c r="F48" s="242" t="s">
        <v>15</v>
      </c>
      <c r="G48" s="243"/>
    </row>
    <row r="49" spans="2:7">
      <c r="B49" s="231">
        <v>43</v>
      </c>
      <c r="C49" s="254" t="s">
        <v>566</v>
      </c>
      <c r="D49" s="241" t="s">
        <v>58</v>
      </c>
      <c r="E49" s="241" t="s">
        <v>56</v>
      </c>
      <c r="F49" s="242" t="s">
        <v>15</v>
      </c>
      <c r="G49" s="243"/>
    </row>
    <row r="50" spans="2:7">
      <c r="B50" s="231">
        <v>44</v>
      </c>
      <c r="C50" s="254" t="s">
        <v>567</v>
      </c>
      <c r="D50" s="241" t="s">
        <v>59</v>
      </c>
      <c r="E50" s="241" t="s">
        <v>56</v>
      </c>
      <c r="F50" s="242" t="s">
        <v>15</v>
      </c>
      <c r="G50" s="243"/>
    </row>
    <row r="51" spans="2:7">
      <c r="B51" s="231">
        <v>45</v>
      </c>
      <c r="C51" s="254" t="s">
        <v>567</v>
      </c>
      <c r="D51" s="253" t="s">
        <v>479</v>
      </c>
      <c r="E51" s="241" t="s">
        <v>56</v>
      </c>
      <c r="F51" s="242" t="s">
        <v>15</v>
      </c>
      <c r="G51" s="243"/>
    </row>
    <row r="52" spans="2:7">
      <c r="B52" s="231">
        <v>46</v>
      </c>
      <c r="C52" s="254" t="s">
        <v>567</v>
      </c>
      <c r="D52" s="253" t="s">
        <v>1021</v>
      </c>
      <c r="E52" s="241" t="s">
        <v>56</v>
      </c>
      <c r="F52" s="242" t="s">
        <v>15</v>
      </c>
      <c r="G52" s="243"/>
    </row>
    <row r="53" spans="2:7">
      <c r="B53" s="231">
        <v>47</v>
      </c>
      <c r="C53" s="254" t="s">
        <v>895</v>
      </c>
      <c r="D53" s="253" t="s">
        <v>718</v>
      </c>
      <c r="E53" s="241" t="s">
        <v>13</v>
      </c>
      <c r="F53" s="242"/>
      <c r="G53" s="243" t="s">
        <v>15</v>
      </c>
    </row>
    <row r="54" spans="2:7">
      <c r="B54" s="231">
        <v>48</v>
      </c>
      <c r="C54" s="254" t="s">
        <v>568</v>
      </c>
      <c r="D54" s="241" t="s">
        <v>60</v>
      </c>
      <c r="E54" s="253" t="s">
        <v>711</v>
      </c>
      <c r="F54" s="242" t="s">
        <v>15</v>
      </c>
      <c r="G54" s="243"/>
    </row>
    <row r="55" spans="2:7">
      <c r="B55" s="231">
        <v>49</v>
      </c>
      <c r="C55" s="254" t="s">
        <v>569</v>
      </c>
      <c r="D55" s="253" t="s">
        <v>570</v>
      </c>
      <c r="E55" s="241" t="s">
        <v>13</v>
      </c>
      <c r="F55" s="242" t="s">
        <v>15</v>
      </c>
      <c r="G55" s="243"/>
    </row>
    <row r="56" spans="2:7">
      <c r="B56" s="231">
        <v>50</v>
      </c>
      <c r="C56" s="254" t="s">
        <v>719</v>
      </c>
      <c r="D56" s="253" t="s">
        <v>720</v>
      </c>
      <c r="E56" s="253" t="s">
        <v>711</v>
      </c>
      <c r="F56" s="242" t="s">
        <v>15</v>
      </c>
      <c r="G56" s="243"/>
    </row>
    <row r="57" spans="2:7">
      <c r="B57" s="231">
        <v>51</v>
      </c>
      <c r="C57" s="254" t="s">
        <v>897</v>
      </c>
      <c r="D57" s="253" t="s">
        <v>898</v>
      </c>
      <c r="E57" s="253" t="s">
        <v>13</v>
      </c>
      <c r="F57" s="242"/>
      <c r="G57" s="556" t="s">
        <v>15</v>
      </c>
    </row>
    <row r="58" spans="2:7">
      <c r="B58" s="231">
        <v>52</v>
      </c>
      <c r="C58" s="254" t="s">
        <v>571</v>
      </c>
      <c r="D58" s="253" t="s">
        <v>721</v>
      </c>
      <c r="E58" s="241" t="s">
        <v>56</v>
      </c>
      <c r="F58" s="242" t="s">
        <v>15</v>
      </c>
      <c r="G58" s="243"/>
    </row>
    <row r="59" spans="2:7">
      <c r="B59" s="231">
        <v>53</v>
      </c>
      <c r="C59" s="254" t="s">
        <v>805</v>
      </c>
      <c r="D59" s="241" t="s">
        <v>63</v>
      </c>
      <c r="E59" s="241" t="s">
        <v>13</v>
      </c>
      <c r="F59" s="242"/>
      <c r="G59" s="243" t="s">
        <v>15</v>
      </c>
    </row>
    <row r="60" spans="2:7">
      <c r="B60" s="231">
        <v>54</v>
      </c>
      <c r="C60" s="254" t="s">
        <v>808</v>
      </c>
      <c r="D60" s="253" t="s">
        <v>1022</v>
      </c>
      <c r="E60" s="241" t="s">
        <v>13</v>
      </c>
      <c r="F60" s="242"/>
      <c r="G60" s="243" t="s">
        <v>15</v>
      </c>
    </row>
    <row r="61" spans="2:7">
      <c r="B61" s="231">
        <v>55</v>
      </c>
      <c r="C61" s="254" t="s">
        <v>723</v>
      </c>
      <c r="D61" s="253" t="s">
        <v>722</v>
      </c>
      <c r="E61" s="241" t="s">
        <v>56</v>
      </c>
      <c r="F61" s="242" t="s">
        <v>15</v>
      </c>
      <c r="G61" s="243"/>
    </row>
    <row r="62" spans="2:7">
      <c r="B62" s="231">
        <v>56</v>
      </c>
      <c r="C62" s="254" t="s">
        <v>61</v>
      </c>
      <c r="D62" s="253" t="s">
        <v>572</v>
      </c>
      <c r="E62" s="241" t="s">
        <v>13</v>
      </c>
      <c r="F62" s="242" t="s">
        <v>15</v>
      </c>
      <c r="G62" s="243"/>
    </row>
    <row r="63" spans="2:7">
      <c r="B63" s="231">
        <v>57</v>
      </c>
      <c r="C63" s="254" t="s">
        <v>573</v>
      </c>
      <c r="D63" s="253" t="s">
        <v>724</v>
      </c>
      <c r="E63" s="253" t="s">
        <v>711</v>
      </c>
      <c r="F63" s="242" t="s">
        <v>15</v>
      </c>
      <c r="G63" s="243"/>
    </row>
    <row r="64" spans="2:7">
      <c r="B64" s="231">
        <v>58</v>
      </c>
      <c r="C64" s="254" t="s">
        <v>574</v>
      </c>
      <c r="D64" s="253" t="s">
        <v>766</v>
      </c>
      <c r="E64" s="241" t="s">
        <v>13</v>
      </c>
      <c r="F64" s="242"/>
      <c r="G64" s="243" t="s">
        <v>15</v>
      </c>
    </row>
    <row r="65" spans="2:7">
      <c r="B65" s="231">
        <v>59</v>
      </c>
      <c r="C65" s="254" t="s">
        <v>575</v>
      </c>
      <c r="D65" s="241" t="s">
        <v>62</v>
      </c>
      <c r="E65" s="241" t="s">
        <v>13</v>
      </c>
      <c r="F65" s="242"/>
      <c r="G65" s="243" t="s">
        <v>15</v>
      </c>
    </row>
    <row r="66" spans="2:7">
      <c r="B66" s="231">
        <v>60</v>
      </c>
      <c r="C66" s="254" t="s">
        <v>482</v>
      </c>
      <c r="D66" s="253" t="s">
        <v>490</v>
      </c>
      <c r="E66" s="241" t="s">
        <v>56</v>
      </c>
      <c r="F66" s="242" t="s">
        <v>15</v>
      </c>
      <c r="G66" s="243"/>
    </row>
    <row r="67" spans="2:7">
      <c r="B67" s="231">
        <v>61</v>
      </c>
      <c r="C67" s="254" t="s">
        <v>576</v>
      </c>
      <c r="D67" s="253" t="s">
        <v>725</v>
      </c>
      <c r="E67" s="241" t="s">
        <v>56</v>
      </c>
      <c r="F67" s="242" t="s">
        <v>15</v>
      </c>
      <c r="G67" s="243"/>
    </row>
    <row r="68" spans="2:7">
      <c r="B68" s="231">
        <v>62</v>
      </c>
      <c r="C68" s="254" t="s">
        <v>577</v>
      </c>
      <c r="D68" s="253" t="s">
        <v>726</v>
      </c>
      <c r="E68" s="241" t="s">
        <v>56</v>
      </c>
      <c r="F68" s="242" t="s">
        <v>15</v>
      </c>
      <c r="G68" s="243"/>
    </row>
    <row r="69" spans="2:7">
      <c r="B69" s="231">
        <v>63</v>
      </c>
      <c r="C69" s="240" t="s">
        <v>64</v>
      </c>
      <c r="D69" s="253" t="s">
        <v>578</v>
      </c>
      <c r="E69" s="241" t="s">
        <v>13</v>
      </c>
      <c r="F69" s="242" t="s">
        <v>65</v>
      </c>
      <c r="G69" s="243"/>
    </row>
    <row r="70" spans="2:7">
      <c r="B70" s="231">
        <v>64</v>
      </c>
      <c r="C70" s="252" t="s">
        <v>727</v>
      </c>
      <c r="D70" s="251" t="s">
        <v>728</v>
      </c>
      <c r="E70" s="251" t="s">
        <v>711</v>
      </c>
      <c r="F70" s="238" t="s">
        <v>15</v>
      </c>
      <c r="G70" s="239"/>
    </row>
    <row r="71" spans="2:7">
      <c r="B71" s="231">
        <v>65</v>
      </c>
      <c r="C71" s="254" t="s">
        <v>729</v>
      </c>
      <c r="D71" s="253" t="s">
        <v>736</v>
      </c>
      <c r="E71" s="253" t="s">
        <v>0</v>
      </c>
      <c r="F71" s="242" t="s">
        <v>15</v>
      </c>
      <c r="G71" s="243"/>
    </row>
    <row r="72" spans="2:7">
      <c r="B72" s="231">
        <v>66</v>
      </c>
      <c r="C72" s="240" t="s">
        <v>66</v>
      </c>
      <c r="D72" s="253" t="s">
        <v>737</v>
      </c>
      <c r="E72" s="241" t="s">
        <v>56</v>
      </c>
      <c r="F72" s="242" t="s">
        <v>65</v>
      </c>
      <c r="G72" s="243"/>
    </row>
    <row r="73" spans="2:7">
      <c r="B73" s="231">
        <v>67</v>
      </c>
      <c r="C73" s="236" t="s">
        <v>67</v>
      </c>
      <c r="D73" s="251" t="s">
        <v>738</v>
      </c>
      <c r="E73" s="237" t="s">
        <v>13</v>
      </c>
      <c r="F73" s="238" t="s">
        <v>65</v>
      </c>
      <c r="G73" s="239"/>
    </row>
    <row r="74" spans="2:7">
      <c r="B74" s="231">
        <v>68</v>
      </c>
      <c r="C74" s="236" t="s">
        <v>68</v>
      </c>
      <c r="D74" s="251" t="s">
        <v>730</v>
      </c>
      <c r="E74" s="237" t="s">
        <v>13</v>
      </c>
      <c r="F74" s="238" t="s">
        <v>65</v>
      </c>
      <c r="G74" s="239"/>
    </row>
    <row r="75" spans="2:7">
      <c r="B75" s="231">
        <v>69</v>
      </c>
      <c r="C75" s="236" t="s">
        <v>69</v>
      </c>
      <c r="D75" s="251" t="s">
        <v>731</v>
      </c>
      <c r="E75" s="251" t="s">
        <v>711</v>
      </c>
      <c r="F75" s="238" t="s">
        <v>65</v>
      </c>
      <c r="G75" s="239"/>
    </row>
    <row r="76" spans="2:7">
      <c r="B76" s="231">
        <v>70</v>
      </c>
      <c r="C76" s="236" t="s">
        <v>171</v>
      </c>
      <c r="D76" s="237" t="s">
        <v>70</v>
      </c>
      <c r="E76" s="237" t="s">
        <v>13</v>
      </c>
      <c r="F76" s="238"/>
      <c r="G76" s="239" t="s">
        <v>65</v>
      </c>
    </row>
    <row r="77" spans="2:7">
      <c r="B77" s="231">
        <v>71</v>
      </c>
      <c r="C77" s="236" t="s">
        <v>71</v>
      </c>
      <c r="D77" s="237" t="s">
        <v>502</v>
      </c>
      <c r="E77" s="237" t="s">
        <v>13</v>
      </c>
      <c r="F77" s="238"/>
      <c r="G77" s="239" t="s">
        <v>65</v>
      </c>
    </row>
    <row r="78" spans="2:7">
      <c r="B78" s="231">
        <v>72</v>
      </c>
      <c r="C78" s="236" t="s">
        <v>72</v>
      </c>
      <c r="D78" s="251" t="s">
        <v>500</v>
      </c>
      <c r="E78" s="237" t="s">
        <v>13</v>
      </c>
      <c r="F78" s="238"/>
      <c r="G78" s="239" t="s">
        <v>15</v>
      </c>
    </row>
    <row r="79" spans="2:7">
      <c r="B79" s="231">
        <v>73</v>
      </c>
      <c r="C79" s="236" t="s">
        <v>73</v>
      </c>
      <c r="D79" s="251" t="s">
        <v>484</v>
      </c>
      <c r="E79" s="237" t="s">
        <v>13</v>
      </c>
      <c r="F79" s="238"/>
      <c r="G79" s="239" t="s">
        <v>15</v>
      </c>
    </row>
    <row r="80" spans="2:7">
      <c r="B80" s="231">
        <v>74</v>
      </c>
      <c r="C80" s="236" t="s">
        <v>74</v>
      </c>
      <c r="D80" s="251" t="s">
        <v>485</v>
      </c>
      <c r="E80" s="237" t="s">
        <v>13</v>
      </c>
      <c r="F80" s="238"/>
      <c r="G80" s="239" t="s">
        <v>15</v>
      </c>
    </row>
    <row r="81" spans="2:7">
      <c r="B81" s="231">
        <v>75</v>
      </c>
      <c r="C81" s="236" t="s">
        <v>75</v>
      </c>
      <c r="D81" s="251" t="s">
        <v>486</v>
      </c>
      <c r="E81" s="237" t="s">
        <v>13</v>
      </c>
      <c r="F81" s="238"/>
      <c r="G81" s="239" t="s">
        <v>15</v>
      </c>
    </row>
    <row r="82" spans="2:7">
      <c r="B82" s="231">
        <v>76</v>
      </c>
      <c r="C82" s="236" t="s">
        <v>76</v>
      </c>
      <c r="D82" s="251" t="s">
        <v>487</v>
      </c>
      <c r="E82" s="237" t="s">
        <v>13</v>
      </c>
      <c r="F82" s="238"/>
      <c r="G82" s="239" t="s">
        <v>65</v>
      </c>
    </row>
    <row r="83" spans="2:7">
      <c r="B83" s="231">
        <v>77</v>
      </c>
      <c r="C83" s="236" t="s">
        <v>77</v>
      </c>
      <c r="D83" s="251" t="s">
        <v>506</v>
      </c>
      <c r="E83" s="237" t="s">
        <v>13</v>
      </c>
      <c r="F83" s="238"/>
      <c r="G83" s="239" t="s">
        <v>15</v>
      </c>
    </row>
    <row r="84" spans="2:7">
      <c r="B84" s="231">
        <v>78</v>
      </c>
      <c r="C84" s="236" t="s">
        <v>78</v>
      </c>
      <c r="D84" s="251" t="s">
        <v>507</v>
      </c>
      <c r="E84" s="237" t="s">
        <v>13</v>
      </c>
      <c r="F84" s="238"/>
      <c r="G84" s="239" t="s">
        <v>15</v>
      </c>
    </row>
    <row r="85" spans="2:7">
      <c r="B85" s="231">
        <v>79</v>
      </c>
      <c r="C85" s="281" t="s">
        <v>515</v>
      </c>
      <c r="D85" s="251" t="s">
        <v>508</v>
      </c>
      <c r="E85" s="237" t="s">
        <v>13</v>
      </c>
      <c r="F85" s="238"/>
      <c r="G85" s="239" t="s">
        <v>15</v>
      </c>
    </row>
    <row r="86" spans="2:7">
      <c r="B86" s="231">
        <v>80</v>
      </c>
      <c r="C86" s="281" t="s">
        <v>512</v>
      </c>
      <c r="D86" s="251" t="s">
        <v>488</v>
      </c>
      <c r="E86" s="237" t="s">
        <v>13</v>
      </c>
      <c r="F86" s="238"/>
      <c r="G86" s="239" t="s">
        <v>15</v>
      </c>
    </row>
    <row r="87" spans="2:7">
      <c r="B87" s="231">
        <v>81</v>
      </c>
      <c r="C87" s="252" t="s">
        <v>732</v>
      </c>
      <c r="D87" s="237" t="s">
        <v>79</v>
      </c>
      <c r="E87" s="237" t="s">
        <v>13</v>
      </c>
      <c r="F87" s="238"/>
      <c r="G87" s="239" t="s">
        <v>65</v>
      </c>
    </row>
    <row r="88" spans="2:7" s="380" customFormat="1">
      <c r="B88" s="231">
        <v>82</v>
      </c>
      <c r="C88" s="252" t="s">
        <v>742</v>
      </c>
      <c r="D88" s="251" t="s">
        <v>739</v>
      </c>
      <c r="E88" s="251" t="s">
        <v>740</v>
      </c>
      <c r="F88" s="1269" t="s">
        <v>741</v>
      </c>
      <c r="G88" s="1270"/>
    </row>
    <row r="89" spans="2:7">
      <c r="B89" s="231">
        <v>83</v>
      </c>
      <c r="C89" s="236" t="s">
        <v>80</v>
      </c>
      <c r="D89" s="251" t="s">
        <v>733</v>
      </c>
      <c r="E89" s="237" t="s">
        <v>13</v>
      </c>
      <c r="F89" s="238" t="s">
        <v>65</v>
      </c>
      <c r="G89" s="239"/>
    </row>
    <row r="90" spans="2:7">
      <c r="B90" s="231">
        <v>84</v>
      </c>
      <c r="C90" s="252" t="s">
        <v>492</v>
      </c>
      <c r="D90" s="251" t="s">
        <v>734</v>
      </c>
      <c r="E90" s="251" t="s">
        <v>711</v>
      </c>
      <c r="F90" s="238" t="s">
        <v>65</v>
      </c>
      <c r="G90" s="239"/>
    </row>
    <row r="91" spans="2:7">
      <c r="B91" s="231">
        <v>85</v>
      </c>
      <c r="C91" s="252" t="s">
        <v>493</v>
      </c>
      <c r="D91" s="251" t="s">
        <v>81</v>
      </c>
      <c r="E91" s="237" t="s">
        <v>13</v>
      </c>
      <c r="F91" s="238"/>
      <c r="G91" s="239" t="s">
        <v>65</v>
      </c>
    </row>
    <row r="92" spans="2:7">
      <c r="B92" s="231">
        <v>86</v>
      </c>
      <c r="C92" s="279" t="s">
        <v>514</v>
      </c>
      <c r="D92" s="280" t="s">
        <v>82</v>
      </c>
      <c r="E92" s="241" t="s">
        <v>13</v>
      </c>
      <c r="F92" s="242"/>
      <c r="G92" s="243" t="s">
        <v>372</v>
      </c>
    </row>
    <row r="93" spans="2:7">
      <c r="B93" s="231">
        <v>87</v>
      </c>
      <c r="C93" s="236" t="s">
        <v>83</v>
      </c>
      <c r="D93" s="251" t="s">
        <v>489</v>
      </c>
      <c r="E93" s="237" t="s">
        <v>13</v>
      </c>
      <c r="F93" s="238" t="s">
        <v>65</v>
      </c>
      <c r="G93" s="239"/>
    </row>
    <row r="94" spans="2:7">
      <c r="B94" s="231">
        <v>88</v>
      </c>
      <c r="C94" s="236" t="s">
        <v>84</v>
      </c>
      <c r="D94" s="237" t="s">
        <v>85</v>
      </c>
      <c r="E94" s="237" t="s">
        <v>13</v>
      </c>
      <c r="F94" s="238" t="s">
        <v>65</v>
      </c>
      <c r="G94" s="239"/>
    </row>
    <row r="95" spans="2:7">
      <c r="B95" s="231">
        <v>89</v>
      </c>
      <c r="C95" s="236" t="s">
        <v>86</v>
      </c>
      <c r="D95" s="237" t="s">
        <v>87</v>
      </c>
      <c r="E95" s="251" t="s">
        <v>743</v>
      </c>
      <c r="F95" s="238" t="s">
        <v>65</v>
      </c>
      <c r="G95" s="239"/>
    </row>
    <row r="96" spans="2:7">
      <c r="B96" s="244">
        <v>90</v>
      </c>
      <c r="C96" s="245" t="s">
        <v>88</v>
      </c>
      <c r="D96" s="246" t="s">
        <v>89</v>
      </c>
      <c r="E96" s="246" t="s">
        <v>13</v>
      </c>
      <c r="F96" s="247" t="s">
        <v>65</v>
      </c>
      <c r="G96" s="248"/>
    </row>
    <row r="97" spans="2:2">
      <c r="B97" s="228" t="s">
        <v>90</v>
      </c>
    </row>
  </sheetData>
  <mergeCells count="6">
    <mergeCell ref="F88:G88"/>
    <mergeCell ref="F5:G5"/>
    <mergeCell ref="B5:B6"/>
    <mergeCell ref="C5:C6"/>
    <mergeCell ref="D5:D6"/>
    <mergeCell ref="E5:E6"/>
  </mergeCells>
  <phoneticPr fontId="26"/>
  <printOptions horizontalCentered="1"/>
  <pageMargins left="0.59055118110236227" right="0.59055118110236227" top="0.59055118110236227" bottom="0.39370078740157483" header="0.31496062992125984" footer="0.31496062992125984"/>
  <pageSetup paperSize="8"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topLeftCell="A13" zoomScaleNormal="100" workbookViewId="0">
      <selection activeCell="H35" sqref="H35"/>
    </sheetView>
  </sheetViews>
  <sheetFormatPr defaultColWidth="8" defaultRowHeight="10.8"/>
  <cols>
    <col min="1" max="1" width="2.21875" style="723" customWidth="1"/>
    <col min="2" max="2" width="2.44140625" style="723" customWidth="1"/>
    <col min="3" max="3" width="2.6640625" style="723" customWidth="1"/>
    <col min="4" max="4" width="7.44140625" style="723" customWidth="1"/>
    <col min="5" max="5" width="17.44140625" style="723" customWidth="1"/>
    <col min="6" max="6" width="16.77734375" style="723" customWidth="1"/>
    <col min="7" max="7" width="12.44140625" style="723" customWidth="1"/>
    <col min="8" max="29" width="15.6640625" style="723" customWidth="1"/>
    <col min="30" max="30" width="2.21875" style="723" customWidth="1"/>
    <col min="31" max="31" width="10.21875" style="723" customWidth="1"/>
    <col min="32" max="16384" width="8" style="723"/>
  </cols>
  <sheetData>
    <row r="1" spans="1:29" ht="20.100000000000001" customHeight="1">
      <c r="B1" s="1727" t="s">
        <v>464</v>
      </c>
      <c r="C1" s="1346"/>
      <c r="D1" s="1346"/>
      <c r="E1" s="1346"/>
      <c r="F1" s="1346"/>
      <c r="G1" s="1346"/>
      <c r="H1" s="1346"/>
      <c r="I1" s="1346"/>
      <c r="J1" s="1346"/>
      <c r="K1" s="1346"/>
      <c r="L1" s="1346"/>
      <c r="M1" s="1346"/>
      <c r="N1" s="1346"/>
      <c r="O1" s="1346"/>
      <c r="P1" s="1346"/>
      <c r="Q1" s="1346"/>
      <c r="R1" s="1346"/>
      <c r="S1" s="1346"/>
      <c r="T1" s="1346"/>
      <c r="U1" s="1346"/>
      <c r="V1" s="1346"/>
      <c r="W1" s="1346"/>
      <c r="X1" s="1346"/>
      <c r="Y1" s="1346"/>
      <c r="Z1" s="1346"/>
      <c r="AA1" s="1346"/>
      <c r="AB1" s="1346"/>
      <c r="AC1" s="1346"/>
    </row>
    <row r="2" spans="1:29" ht="8.25" customHeight="1">
      <c r="B2" s="757"/>
      <c r="C2" s="756"/>
      <c r="D2" s="756"/>
      <c r="E2" s="756"/>
      <c r="F2" s="759"/>
      <c r="G2" s="759"/>
      <c r="H2" s="759"/>
      <c r="I2" s="759"/>
      <c r="J2" s="756"/>
    </row>
    <row r="3" spans="1:29" ht="20.100000000000001" customHeight="1">
      <c r="B3" s="1402" t="s">
        <v>465</v>
      </c>
      <c r="C3" s="1765"/>
      <c r="D3" s="1765"/>
      <c r="E3" s="1765"/>
      <c r="F3" s="1765"/>
      <c r="G3" s="1765"/>
      <c r="H3" s="1765"/>
      <c r="I3" s="1765"/>
      <c r="J3" s="1765"/>
      <c r="K3" s="1765"/>
      <c r="L3" s="1765"/>
      <c r="M3" s="1765"/>
      <c r="N3" s="1765"/>
      <c r="O3" s="1765"/>
      <c r="P3" s="1765"/>
      <c r="Q3" s="1765"/>
      <c r="R3" s="1765"/>
      <c r="S3" s="1765"/>
      <c r="T3" s="1765"/>
      <c r="U3" s="1765"/>
      <c r="V3" s="1765"/>
      <c r="W3" s="1765"/>
      <c r="X3" s="1765"/>
      <c r="Y3" s="1765"/>
      <c r="Z3" s="1765"/>
      <c r="AA3" s="1765"/>
      <c r="AB3" s="1765"/>
      <c r="AC3" s="1765"/>
    </row>
    <row r="4" spans="1:29" ht="8.25" customHeight="1">
      <c r="B4" s="781"/>
      <c r="C4" s="859"/>
      <c r="D4" s="859"/>
      <c r="E4" s="859"/>
      <c r="F4" s="859"/>
      <c r="G4" s="859"/>
      <c r="H4" s="859"/>
      <c r="I4" s="859"/>
      <c r="J4" s="859"/>
      <c r="K4" s="859"/>
      <c r="L4" s="859"/>
      <c r="M4" s="859"/>
      <c r="N4" s="859"/>
      <c r="O4" s="859"/>
      <c r="P4" s="859"/>
      <c r="Q4" s="859"/>
      <c r="R4" s="859"/>
      <c r="S4" s="859"/>
      <c r="T4" s="859"/>
      <c r="U4" s="859"/>
      <c r="V4" s="859"/>
      <c r="W4" s="859"/>
      <c r="X4" s="859"/>
      <c r="Y4" s="859"/>
      <c r="Z4" s="859"/>
      <c r="AA4" s="859"/>
      <c r="AB4" s="859"/>
      <c r="AC4" s="859"/>
    </row>
    <row r="5" spans="1:29" s="712" customFormat="1" ht="20.100000000000001" customHeight="1" thickBot="1">
      <c r="AC5" s="714" t="s">
        <v>300</v>
      </c>
    </row>
    <row r="6" spans="1:29" s="716" customFormat="1" ht="20.100000000000001" customHeight="1" thickBot="1">
      <c r="A6" s="715"/>
      <c r="B6" s="1766" t="s">
        <v>306</v>
      </c>
      <c r="C6" s="1767"/>
      <c r="D6" s="1767"/>
      <c r="E6" s="1767"/>
      <c r="F6" s="1768"/>
      <c r="G6" s="1769"/>
      <c r="H6" s="752" t="s">
        <v>602</v>
      </c>
      <c r="I6" s="752" t="s">
        <v>603</v>
      </c>
      <c r="J6" s="752" t="s">
        <v>604</v>
      </c>
      <c r="K6" s="752" t="s">
        <v>605</v>
      </c>
      <c r="L6" s="752" t="s">
        <v>606</v>
      </c>
      <c r="M6" s="752" t="s">
        <v>607</v>
      </c>
      <c r="N6" s="752" t="s">
        <v>608</v>
      </c>
      <c r="O6" s="752" t="s">
        <v>609</v>
      </c>
      <c r="P6" s="752" t="s">
        <v>610</v>
      </c>
      <c r="Q6" s="752" t="s">
        <v>611</v>
      </c>
      <c r="R6" s="752" t="s">
        <v>612</v>
      </c>
      <c r="S6" s="752" t="s">
        <v>613</v>
      </c>
      <c r="T6" s="752" t="s">
        <v>614</v>
      </c>
      <c r="U6" s="752" t="s">
        <v>615</v>
      </c>
      <c r="V6" s="752" t="s">
        <v>616</v>
      </c>
      <c r="W6" s="752" t="s">
        <v>617</v>
      </c>
      <c r="X6" s="752" t="s">
        <v>618</v>
      </c>
      <c r="Y6" s="752" t="s">
        <v>619</v>
      </c>
      <c r="Z6" s="752" t="s">
        <v>761</v>
      </c>
      <c r="AA6" s="752" t="s">
        <v>762</v>
      </c>
      <c r="AB6" s="893" t="s">
        <v>763</v>
      </c>
      <c r="AC6" s="753" t="s">
        <v>307</v>
      </c>
    </row>
    <row r="7" spans="1:29" s="716" customFormat="1" ht="20.100000000000001" customHeight="1">
      <c r="A7" s="715"/>
      <c r="B7" s="860"/>
      <c r="C7" s="1770" t="s">
        <v>458</v>
      </c>
      <c r="D7" s="1771"/>
      <c r="E7" s="1771"/>
      <c r="F7" s="1771"/>
      <c r="G7" s="861" t="s">
        <v>427</v>
      </c>
      <c r="H7" s="894"/>
      <c r="I7" s="895"/>
      <c r="J7" s="896"/>
      <c r="K7" s="896"/>
      <c r="L7" s="896"/>
      <c r="M7" s="896"/>
      <c r="N7" s="896"/>
      <c r="O7" s="896"/>
      <c r="P7" s="896"/>
      <c r="Q7" s="896"/>
      <c r="R7" s="896"/>
      <c r="S7" s="896"/>
      <c r="T7" s="896"/>
      <c r="U7" s="896"/>
      <c r="V7" s="896"/>
      <c r="W7" s="896"/>
      <c r="X7" s="896"/>
      <c r="Y7" s="896"/>
      <c r="Z7" s="896"/>
      <c r="AA7" s="896"/>
      <c r="AB7" s="897"/>
      <c r="AC7" s="863">
        <f>SUM(H7:AB7)</f>
        <v>0</v>
      </c>
    </row>
    <row r="8" spans="1:29" s="716" customFormat="1" ht="20.100000000000001" customHeight="1">
      <c r="A8" s="715"/>
      <c r="B8" s="860"/>
      <c r="C8" s="1741" t="s">
        <v>428</v>
      </c>
      <c r="D8" s="1674"/>
      <c r="E8" s="1674"/>
      <c r="F8" s="1674"/>
      <c r="G8" s="864" t="s">
        <v>427</v>
      </c>
      <c r="H8" s="898"/>
      <c r="I8" s="899"/>
      <c r="J8" s="900"/>
      <c r="K8" s="900"/>
      <c r="L8" s="900"/>
      <c r="M8" s="900"/>
      <c r="N8" s="900"/>
      <c r="O8" s="900"/>
      <c r="P8" s="900"/>
      <c r="Q8" s="900"/>
      <c r="R8" s="900"/>
      <c r="S8" s="900"/>
      <c r="T8" s="900"/>
      <c r="U8" s="900"/>
      <c r="V8" s="900"/>
      <c r="W8" s="900"/>
      <c r="X8" s="900"/>
      <c r="Y8" s="900"/>
      <c r="Z8" s="900"/>
      <c r="AA8" s="900"/>
      <c r="AB8" s="900"/>
      <c r="AC8" s="865">
        <f>SUM(H8:AB8)</f>
        <v>0</v>
      </c>
    </row>
    <row r="9" spans="1:29" s="716" customFormat="1" ht="20.100000000000001" customHeight="1">
      <c r="A9" s="715"/>
      <c r="B9" s="860"/>
      <c r="C9" s="1741" t="s">
        <v>429</v>
      </c>
      <c r="D9" s="1674"/>
      <c r="E9" s="1674"/>
      <c r="F9" s="1674"/>
      <c r="G9" s="864" t="s">
        <v>427</v>
      </c>
      <c r="H9" s="898"/>
      <c r="I9" s="899"/>
      <c r="J9" s="900"/>
      <c r="K9" s="900"/>
      <c r="L9" s="900"/>
      <c r="M9" s="900"/>
      <c r="N9" s="900"/>
      <c r="O9" s="900"/>
      <c r="P9" s="900"/>
      <c r="Q9" s="900"/>
      <c r="R9" s="900"/>
      <c r="S9" s="900"/>
      <c r="T9" s="900"/>
      <c r="U9" s="900"/>
      <c r="V9" s="900"/>
      <c r="W9" s="900"/>
      <c r="X9" s="900"/>
      <c r="Y9" s="900"/>
      <c r="Z9" s="900"/>
      <c r="AA9" s="900"/>
      <c r="AB9" s="900"/>
      <c r="AC9" s="865">
        <f>SUM(H9:AB9)</f>
        <v>0</v>
      </c>
    </row>
    <row r="10" spans="1:29" s="716" customFormat="1" ht="20.100000000000001" customHeight="1">
      <c r="A10" s="715"/>
      <c r="B10" s="860"/>
      <c r="C10" s="1761" t="s">
        <v>430</v>
      </c>
      <c r="D10" s="1762"/>
      <c r="E10" s="1762"/>
      <c r="F10" s="1762"/>
      <c r="G10" s="866" t="s">
        <v>427</v>
      </c>
      <c r="H10" s="901"/>
      <c r="I10" s="902"/>
      <c r="J10" s="903"/>
      <c r="K10" s="903"/>
      <c r="L10" s="903"/>
      <c r="M10" s="903"/>
      <c r="N10" s="903"/>
      <c r="O10" s="903"/>
      <c r="P10" s="903"/>
      <c r="Q10" s="903"/>
      <c r="R10" s="903"/>
      <c r="S10" s="903"/>
      <c r="T10" s="903"/>
      <c r="U10" s="903"/>
      <c r="V10" s="903"/>
      <c r="W10" s="903"/>
      <c r="X10" s="903"/>
      <c r="Y10" s="903"/>
      <c r="Z10" s="903"/>
      <c r="AA10" s="903"/>
      <c r="AB10" s="903"/>
      <c r="AC10" s="250">
        <f>SUM(H10:AB10)</f>
        <v>0</v>
      </c>
    </row>
    <row r="11" spans="1:29" s="716" customFormat="1" ht="20.100000000000001" customHeight="1">
      <c r="A11" s="715"/>
      <c r="B11" s="1763" t="s">
        <v>459</v>
      </c>
      <c r="C11" s="1764"/>
      <c r="D11" s="1764"/>
      <c r="E11" s="1764"/>
      <c r="F11" s="1764"/>
      <c r="G11" s="726" t="s">
        <v>427</v>
      </c>
      <c r="H11" s="439">
        <f>SUM(H7:H10)</f>
        <v>0</v>
      </c>
      <c r="I11" s="439">
        <f t="shared" ref="I11:AB11" si="0">SUM(I7:I10)</f>
        <v>0</v>
      </c>
      <c r="J11" s="439">
        <f t="shared" si="0"/>
        <v>0</v>
      </c>
      <c r="K11" s="439">
        <f t="shared" si="0"/>
        <v>0</v>
      </c>
      <c r="L11" s="439">
        <f t="shared" si="0"/>
        <v>0</v>
      </c>
      <c r="M11" s="439">
        <f t="shared" si="0"/>
        <v>0</v>
      </c>
      <c r="N11" s="439">
        <f t="shared" si="0"/>
        <v>0</v>
      </c>
      <c r="O11" s="439">
        <f t="shared" si="0"/>
        <v>0</v>
      </c>
      <c r="P11" s="439">
        <f t="shared" si="0"/>
        <v>0</v>
      </c>
      <c r="Q11" s="439">
        <f t="shared" si="0"/>
        <v>0</v>
      </c>
      <c r="R11" s="439">
        <f t="shared" si="0"/>
        <v>0</v>
      </c>
      <c r="S11" s="439">
        <f t="shared" si="0"/>
        <v>0</v>
      </c>
      <c r="T11" s="439">
        <f t="shared" si="0"/>
        <v>0</v>
      </c>
      <c r="U11" s="439">
        <f t="shared" si="0"/>
        <v>0</v>
      </c>
      <c r="V11" s="439">
        <f t="shared" si="0"/>
        <v>0</v>
      </c>
      <c r="W11" s="439">
        <f t="shared" si="0"/>
        <v>0</v>
      </c>
      <c r="X11" s="439">
        <f t="shared" si="0"/>
        <v>0</v>
      </c>
      <c r="Y11" s="439">
        <f t="shared" si="0"/>
        <v>0</v>
      </c>
      <c r="Z11" s="439">
        <f>SUM(Z7:Z10)</f>
        <v>0</v>
      </c>
      <c r="AA11" s="439">
        <f t="shared" si="0"/>
        <v>0</v>
      </c>
      <c r="AB11" s="439">
        <f t="shared" si="0"/>
        <v>0</v>
      </c>
      <c r="AC11" s="729">
        <f>SUM(H11:AB11)</f>
        <v>0</v>
      </c>
    </row>
    <row r="12" spans="1:29" s="716" customFormat="1" ht="20.100000000000001" customHeight="1">
      <c r="A12" s="715"/>
      <c r="B12" s="860"/>
      <c r="C12" s="868"/>
      <c r="D12" s="1747" t="s">
        <v>460</v>
      </c>
      <c r="E12" s="1748"/>
      <c r="F12" s="1748"/>
      <c r="G12" s="1749"/>
      <c r="H12" s="869"/>
      <c r="I12" s="870"/>
      <c r="J12" s="871"/>
      <c r="K12" s="871"/>
      <c r="L12" s="871"/>
      <c r="M12" s="871"/>
      <c r="N12" s="871"/>
      <c r="O12" s="871"/>
      <c r="P12" s="871"/>
      <c r="Q12" s="871"/>
      <c r="R12" s="871"/>
      <c r="S12" s="871"/>
      <c r="T12" s="871"/>
      <c r="U12" s="871"/>
      <c r="V12" s="871"/>
      <c r="W12" s="871"/>
      <c r="X12" s="871"/>
      <c r="Y12" s="871"/>
      <c r="Z12" s="871"/>
      <c r="AA12" s="871"/>
      <c r="AB12" s="871"/>
      <c r="AC12" s="872"/>
    </row>
    <row r="13" spans="1:29" s="716" customFormat="1" ht="20.100000000000001" customHeight="1" thickBot="1">
      <c r="A13" s="715"/>
      <c r="B13" s="860"/>
      <c r="C13" s="868"/>
      <c r="D13" s="1741" t="s">
        <v>431</v>
      </c>
      <c r="E13" s="1742"/>
      <c r="F13" s="1742"/>
      <c r="G13" s="1750"/>
      <c r="H13" s="907"/>
      <c r="I13" s="908"/>
      <c r="J13" s="908"/>
      <c r="K13" s="908"/>
      <c r="L13" s="908"/>
      <c r="M13" s="908"/>
      <c r="N13" s="908"/>
      <c r="O13" s="908"/>
      <c r="P13" s="908"/>
      <c r="Q13" s="908"/>
      <c r="R13" s="908"/>
      <c r="S13" s="908"/>
      <c r="T13" s="908"/>
      <c r="U13" s="908"/>
      <c r="V13" s="908"/>
      <c r="W13" s="908"/>
      <c r="X13" s="908"/>
      <c r="Y13" s="908"/>
      <c r="Z13" s="908"/>
      <c r="AA13" s="908"/>
      <c r="AB13" s="909"/>
      <c r="AC13" s="873"/>
    </row>
    <row r="14" spans="1:29" s="716" customFormat="1" ht="20.100000000000001" customHeight="1" thickBot="1">
      <c r="A14" s="715"/>
      <c r="B14" s="860"/>
      <c r="C14" s="868"/>
      <c r="D14" s="1751" t="s">
        <v>461</v>
      </c>
      <c r="E14" s="1756"/>
      <c r="F14" s="1756"/>
      <c r="G14" s="874" t="s">
        <v>432</v>
      </c>
      <c r="H14" s="910">
        <f>H7</f>
        <v>0</v>
      </c>
      <c r="I14" s="911">
        <f>I7</f>
        <v>0</v>
      </c>
      <c r="J14" s="911">
        <f t="shared" ref="J14:AB14" si="1">J7</f>
        <v>0</v>
      </c>
      <c r="K14" s="911">
        <f t="shared" si="1"/>
        <v>0</v>
      </c>
      <c r="L14" s="911">
        <f t="shared" si="1"/>
        <v>0</v>
      </c>
      <c r="M14" s="911">
        <f>M7</f>
        <v>0</v>
      </c>
      <c r="N14" s="911">
        <f t="shared" si="1"/>
        <v>0</v>
      </c>
      <c r="O14" s="911">
        <f t="shared" si="1"/>
        <v>0</v>
      </c>
      <c r="P14" s="911">
        <f>P7</f>
        <v>0</v>
      </c>
      <c r="Q14" s="911">
        <f t="shared" si="1"/>
        <v>0</v>
      </c>
      <c r="R14" s="911">
        <f t="shared" si="1"/>
        <v>0</v>
      </c>
      <c r="S14" s="911">
        <f t="shared" si="1"/>
        <v>0</v>
      </c>
      <c r="T14" s="911">
        <f t="shared" si="1"/>
        <v>0</v>
      </c>
      <c r="U14" s="911">
        <f t="shared" si="1"/>
        <v>0</v>
      </c>
      <c r="V14" s="911">
        <f t="shared" si="1"/>
        <v>0</v>
      </c>
      <c r="W14" s="911">
        <f t="shared" si="1"/>
        <v>0</v>
      </c>
      <c r="X14" s="911">
        <f t="shared" si="1"/>
        <v>0</v>
      </c>
      <c r="Y14" s="911">
        <f t="shared" si="1"/>
        <v>0</v>
      </c>
      <c r="Z14" s="911">
        <f>Z7</f>
        <v>0</v>
      </c>
      <c r="AA14" s="911">
        <f t="shared" si="1"/>
        <v>0</v>
      </c>
      <c r="AB14" s="912">
        <f t="shared" si="1"/>
        <v>0</v>
      </c>
      <c r="AC14" s="865">
        <f>SUM(H14:AB14)</f>
        <v>0</v>
      </c>
    </row>
    <row r="15" spans="1:29" s="716" customFormat="1" ht="20.100000000000001" customHeight="1" thickBot="1">
      <c r="A15" s="715"/>
      <c r="B15" s="875"/>
      <c r="C15" s="868"/>
      <c r="D15" s="1745" t="s">
        <v>433</v>
      </c>
      <c r="E15" s="1746"/>
      <c r="F15" s="906"/>
      <c r="G15" s="876" t="s">
        <v>302</v>
      </c>
      <c r="H15" s="913">
        <f>$F$15*H14</f>
        <v>0</v>
      </c>
      <c r="I15" s="914">
        <f t="shared" ref="I15:AB15" si="2">$F$15*I14</f>
        <v>0</v>
      </c>
      <c r="J15" s="914">
        <f t="shared" si="2"/>
        <v>0</v>
      </c>
      <c r="K15" s="914">
        <f t="shared" si="2"/>
        <v>0</v>
      </c>
      <c r="L15" s="914">
        <f t="shared" si="2"/>
        <v>0</v>
      </c>
      <c r="M15" s="914">
        <f>$F$15*M14</f>
        <v>0</v>
      </c>
      <c r="N15" s="914">
        <f t="shared" si="2"/>
        <v>0</v>
      </c>
      <c r="O15" s="914">
        <f t="shared" si="2"/>
        <v>0</v>
      </c>
      <c r="P15" s="914">
        <f t="shared" si="2"/>
        <v>0</v>
      </c>
      <c r="Q15" s="914">
        <f t="shared" si="2"/>
        <v>0</v>
      </c>
      <c r="R15" s="914">
        <f t="shared" si="2"/>
        <v>0</v>
      </c>
      <c r="S15" s="914">
        <f t="shared" si="2"/>
        <v>0</v>
      </c>
      <c r="T15" s="914">
        <f t="shared" si="2"/>
        <v>0</v>
      </c>
      <c r="U15" s="914">
        <f t="shared" si="2"/>
        <v>0</v>
      </c>
      <c r="V15" s="914">
        <f t="shared" si="2"/>
        <v>0</v>
      </c>
      <c r="W15" s="914">
        <f t="shared" si="2"/>
        <v>0</v>
      </c>
      <c r="X15" s="914">
        <f t="shared" si="2"/>
        <v>0</v>
      </c>
      <c r="Y15" s="914">
        <f t="shared" si="2"/>
        <v>0</v>
      </c>
      <c r="Z15" s="914">
        <f>$F$15*Z14</f>
        <v>0</v>
      </c>
      <c r="AA15" s="914">
        <f t="shared" si="2"/>
        <v>0</v>
      </c>
      <c r="AB15" s="915">
        <f t="shared" si="2"/>
        <v>0</v>
      </c>
      <c r="AC15" s="250">
        <f>SUM(H15:AB15)</f>
        <v>0</v>
      </c>
    </row>
    <row r="16" spans="1:29" s="880" customFormat="1" ht="20.100000000000001" customHeight="1">
      <c r="A16" s="877"/>
      <c r="B16" s="878"/>
      <c r="C16" s="1757" t="s">
        <v>462</v>
      </c>
      <c r="D16" s="1758"/>
      <c r="E16" s="1758"/>
      <c r="F16" s="1758"/>
      <c r="G16" s="1759"/>
      <c r="H16" s="916">
        <f>H15</f>
        <v>0</v>
      </c>
      <c r="I16" s="917">
        <f t="shared" ref="I16:AB16" si="3">I15</f>
        <v>0</v>
      </c>
      <c r="J16" s="917">
        <f t="shared" si="3"/>
        <v>0</v>
      </c>
      <c r="K16" s="917">
        <f t="shared" si="3"/>
        <v>0</v>
      </c>
      <c r="L16" s="917">
        <f>L15</f>
        <v>0</v>
      </c>
      <c r="M16" s="917">
        <f t="shared" si="3"/>
        <v>0</v>
      </c>
      <c r="N16" s="917">
        <f t="shared" si="3"/>
        <v>0</v>
      </c>
      <c r="O16" s="917">
        <f t="shared" si="3"/>
        <v>0</v>
      </c>
      <c r="P16" s="917">
        <f t="shared" si="3"/>
        <v>0</v>
      </c>
      <c r="Q16" s="917">
        <f t="shared" si="3"/>
        <v>0</v>
      </c>
      <c r="R16" s="917">
        <f t="shared" si="3"/>
        <v>0</v>
      </c>
      <c r="S16" s="917">
        <f t="shared" si="3"/>
        <v>0</v>
      </c>
      <c r="T16" s="917">
        <f t="shared" si="3"/>
        <v>0</v>
      </c>
      <c r="U16" s="917">
        <f t="shared" si="3"/>
        <v>0</v>
      </c>
      <c r="V16" s="917">
        <f t="shared" si="3"/>
        <v>0</v>
      </c>
      <c r="W16" s="917">
        <f t="shared" si="3"/>
        <v>0</v>
      </c>
      <c r="X16" s="917">
        <f t="shared" si="3"/>
        <v>0</v>
      </c>
      <c r="Y16" s="917">
        <f t="shared" si="3"/>
        <v>0</v>
      </c>
      <c r="Z16" s="917">
        <f>Z15</f>
        <v>0</v>
      </c>
      <c r="AA16" s="917">
        <f t="shared" si="3"/>
        <v>0</v>
      </c>
      <c r="AB16" s="918">
        <f t="shared" si="3"/>
        <v>0</v>
      </c>
      <c r="AC16" s="879">
        <f>SUM(H16:AB16)</f>
        <v>0</v>
      </c>
    </row>
    <row r="17" spans="1:29" s="716" customFormat="1" ht="20.100000000000001" customHeight="1">
      <c r="A17" s="715"/>
      <c r="B17" s="860"/>
      <c r="C17" s="881"/>
      <c r="D17" s="1747" t="s">
        <v>434</v>
      </c>
      <c r="E17" s="1748"/>
      <c r="F17" s="1748"/>
      <c r="G17" s="1749"/>
      <c r="H17" s="869"/>
      <c r="I17" s="919"/>
      <c r="J17" s="919"/>
      <c r="K17" s="919"/>
      <c r="L17" s="919"/>
      <c r="M17" s="919"/>
      <c r="N17" s="919"/>
      <c r="O17" s="919"/>
      <c r="P17" s="919"/>
      <c r="Q17" s="919"/>
      <c r="R17" s="919"/>
      <c r="S17" s="919"/>
      <c r="T17" s="919"/>
      <c r="U17" s="919"/>
      <c r="V17" s="919"/>
      <c r="W17" s="919"/>
      <c r="X17" s="919"/>
      <c r="Y17" s="919"/>
      <c r="Z17" s="919"/>
      <c r="AA17" s="919"/>
      <c r="AB17" s="920"/>
      <c r="AC17" s="872"/>
    </row>
    <row r="18" spans="1:29" s="716" customFormat="1" ht="20.100000000000001" customHeight="1">
      <c r="A18" s="715"/>
      <c r="B18" s="860"/>
      <c r="C18" s="868"/>
      <c r="D18" s="1751" t="s">
        <v>431</v>
      </c>
      <c r="E18" s="1752"/>
      <c r="F18" s="1752"/>
      <c r="G18" s="1760"/>
      <c r="H18" s="882"/>
      <c r="I18" s="921"/>
      <c r="J18" s="921"/>
      <c r="K18" s="921"/>
      <c r="L18" s="921"/>
      <c r="M18" s="921"/>
      <c r="N18" s="921"/>
      <c r="O18" s="921"/>
      <c r="P18" s="921"/>
      <c r="Q18" s="921"/>
      <c r="R18" s="921"/>
      <c r="S18" s="921"/>
      <c r="T18" s="921"/>
      <c r="U18" s="921"/>
      <c r="V18" s="921"/>
      <c r="W18" s="921"/>
      <c r="X18" s="921"/>
      <c r="Y18" s="921"/>
      <c r="Z18" s="921"/>
      <c r="AA18" s="921"/>
      <c r="AB18" s="922"/>
      <c r="AC18" s="883"/>
    </row>
    <row r="19" spans="1:29" s="716" customFormat="1" ht="20.100000000000001" customHeight="1" thickBot="1">
      <c r="A19" s="715"/>
      <c r="B19" s="860"/>
      <c r="C19" s="868"/>
      <c r="D19" s="1741" t="s">
        <v>435</v>
      </c>
      <c r="E19" s="1742"/>
      <c r="F19" s="1742"/>
      <c r="G19" s="874" t="s">
        <v>227</v>
      </c>
      <c r="H19" s="904"/>
      <c r="I19" s="905"/>
      <c r="J19" s="905"/>
      <c r="K19" s="905"/>
      <c r="L19" s="905"/>
      <c r="M19" s="905"/>
      <c r="N19" s="905"/>
      <c r="O19" s="905"/>
      <c r="P19" s="905"/>
      <c r="Q19" s="905"/>
      <c r="R19" s="905"/>
      <c r="S19" s="905"/>
      <c r="T19" s="905"/>
      <c r="U19" s="905"/>
      <c r="V19" s="905"/>
      <c r="W19" s="905"/>
      <c r="X19" s="905"/>
      <c r="Y19" s="905"/>
      <c r="Z19" s="905"/>
      <c r="AA19" s="905"/>
      <c r="AB19" s="923"/>
      <c r="AC19" s="863">
        <f>SUM(H19:AB19)</f>
        <v>0</v>
      </c>
    </row>
    <row r="20" spans="1:29" s="716" customFormat="1" ht="20.100000000000001" customHeight="1" thickBot="1">
      <c r="A20" s="715"/>
      <c r="B20" s="860"/>
      <c r="C20" s="868"/>
      <c r="D20" s="1743" t="s">
        <v>436</v>
      </c>
      <c r="E20" s="1744"/>
      <c r="F20" s="1744"/>
      <c r="G20" s="884" t="s">
        <v>227</v>
      </c>
      <c r="H20" s="910">
        <f>H8-H19</f>
        <v>0</v>
      </c>
      <c r="I20" s="911">
        <f>I8-I19</f>
        <v>0</v>
      </c>
      <c r="J20" s="911">
        <f t="shared" ref="J20:AB20" si="4">J8-J19</f>
        <v>0</v>
      </c>
      <c r="K20" s="911">
        <f t="shared" si="4"/>
        <v>0</v>
      </c>
      <c r="L20" s="911">
        <f t="shared" si="4"/>
        <v>0</v>
      </c>
      <c r="M20" s="911">
        <f>M8-M19</f>
        <v>0</v>
      </c>
      <c r="N20" s="911">
        <f t="shared" si="4"/>
        <v>0</v>
      </c>
      <c r="O20" s="911">
        <f t="shared" si="4"/>
        <v>0</v>
      </c>
      <c r="P20" s="911">
        <f t="shared" si="4"/>
        <v>0</v>
      </c>
      <c r="Q20" s="911">
        <f t="shared" si="4"/>
        <v>0</v>
      </c>
      <c r="R20" s="911">
        <f t="shared" si="4"/>
        <v>0</v>
      </c>
      <c r="S20" s="911">
        <f t="shared" si="4"/>
        <v>0</v>
      </c>
      <c r="T20" s="911">
        <f t="shared" si="4"/>
        <v>0</v>
      </c>
      <c r="U20" s="911">
        <f t="shared" si="4"/>
        <v>0</v>
      </c>
      <c r="V20" s="911">
        <f t="shared" si="4"/>
        <v>0</v>
      </c>
      <c r="W20" s="911">
        <f t="shared" si="4"/>
        <v>0</v>
      </c>
      <c r="X20" s="911">
        <f t="shared" si="4"/>
        <v>0</v>
      </c>
      <c r="Y20" s="911">
        <f t="shared" si="4"/>
        <v>0</v>
      </c>
      <c r="Z20" s="911">
        <f>Z8-Z19</f>
        <v>0</v>
      </c>
      <c r="AA20" s="911">
        <f t="shared" si="4"/>
        <v>0</v>
      </c>
      <c r="AB20" s="912">
        <f t="shared" si="4"/>
        <v>0</v>
      </c>
      <c r="AC20" s="863">
        <f>SUM(H20:AB20)</f>
        <v>0</v>
      </c>
    </row>
    <row r="21" spans="1:29" s="716" customFormat="1" ht="20.100000000000001" customHeight="1" thickBot="1">
      <c r="A21" s="715"/>
      <c r="B21" s="875"/>
      <c r="C21" s="868"/>
      <c r="D21" s="1745" t="s">
        <v>433</v>
      </c>
      <c r="E21" s="1746"/>
      <c r="F21" s="906"/>
      <c r="G21" s="876" t="s">
        <v>302</v>
      </c>
      <c r="H21" s="913">
        <f>$F$21*H20</f>
        <v>0</v>
      </c>
      <c r="I21" s="914">
        <f>$F$21*I20</f>
        <v>0</v>
      </c>
      <c r="J21" s="914">
        <f t="shared" ref="J21:AB21" si="5">$F$21*J20</f>
        <v>0</v>
      </c>
      <c r="K21" s="914">
        <f t="shared" si="5"/>
        <v>0</v>
      </c>
      <c r="L21" s="914">
        <f>$F$21*L20</f>
        <v>0</v>
      </c>
      <c r="M21" s="914">
        <f>$F$21*M20</f>
        <v>0</v>
      </c>
      <c r="N21" s="914">
        <f>$F$21*N20</f>
        <v>0</v>
      </c>
      <c r="O21" s="914">
        <f>$F$21*O20</f>
        <v>0</v>
      </c>
      <c r="P21" s="914">
        <f>$F$21*P20</f>
        <v>0</v>
      </c>
      <c r="Q21" s="914">
        <f t="shared" si="5"/>
        <v>0</v>
      </c>
      <c r="R21" s="914">
        <f t="shared" si="5"/>
        <v>0</v>
      </c>
      <c r="S21" s="914">
        <f t="shared" si="5"/>
        <v>0</v>
      </c>
      <c r="T21" s="914">
        <f t="shared" si="5"/>
        <v>0</v>
      </c>
      <c r="U21" s="914">
        <f t="shared" si="5"/>
        <v>0</v>
      </c>
      <c r="V21" s="914">
        <f t="shared" si="5"/>
        <v>0</v>
      </c>
      <c r="W21" s="914">
        <f t="shared" si="5"/>
        <v>0</v>
      </c>
      <c r="X21" s="914">
        <f t="shared" si="5"/>
        <v>0</v>
      </c>
      <c r="Y21" s="914">
        <f t="shared" si="5"/>
        <v>0</v>
      </c>
      <c r="Z21" s="914">
        <f>$F$21*Z20</f>
        <v>0</v>
      </c>
      <c r="AA21" s="914">
        <f t="shared" si="5"/>
        <v>0</v>
      </c>
      <c r="AB21" s="915">
        <f t="shared" si="5"/>
        <v>0</v>
      </c>
      <c r="AC21" s="885">
        <f>SUM(H21:AB21)</f>
        <v>0</v>
      </c>
    </row>
    <row r="22" spans="1:29" s="880" customFormat="1" ht="20.100000000000001" customHeight="1">
      <c r="A22" s="877"/>
      <c r="B22" s="878"/>
      <c r="C22" s="886" t="s">
        <v>437</v>
      </c>
      <c r="D22" s="887"/>
      <c r="E22" s="887"/>
      <c r="F22" s="887"/>
      <c r="G22" s="888"/>
      <c r="H22" s="916">
        <f t="shared" ref="H22:AB22" si="6">H21</f>
        <v>0</v>
      </c>
      <c r="I22" s="917">
        <f t="shared" si="6"/>
        <v>0</v>
      </c>
      <c r="J22" s="917">
        <f t="shared" si="6"/>
        <v>0</v>
      </c>
      <c r="K22" s="917">
        <f t="shared" si="6"/>
        <v>0</v>
      </c>
      <c r="L22" s="917">
        <f t="shared" si="6"/>
        <v>0</v>
      </c>
      <c r="M22" s="917">
        <f t="shared" si="6"/>
        <v>0</v>
      </c>
      <c r="N22" s="917">
        <f t="shared" si="6"/>
        <v>0</v>
      </c>
      <c r="O22" s="917">
        <f t="shared" si="6"/>
        <v>0</v>
      </c>
      <c r="P22" s="917">
        <f t="shared" si="6"/>
        <v>0</v>
      </c>
      <c r="Q22" s="917">
        <f t="shared" si="6"/>
        <v>0</v>
      </c>
      <c r="R22" s="917">
        <f t="shared" si="6"/>
        <v>0</v>
      </c>
      <c r="S22" s="917">
        <f t="shared" si="6"/>
        <v>0</v>
      </c>
      <c r="T22" s="917">
        <f t="shared" si="6"/>
        <v>0</v>
      </c>
      <c r="U22" s="917">
        <f t="shared" si="6"/>
        <v>0</v>
      </c>
      <c r="V22" s="917">
        <f t="shared" si="6"/>
        <v>0</v>
      </c>
      <c r="W22" s="917">
        <f t="shared" si="6"/>
        <v>0</v>
      </c>
      <c r="X22" s="917">
        <f t="shared" si="6"/>
        <v>0</v>
      </c>
      <c r="Y22" s="917">
        <f t="shared" si="6"/>
        <v>0</v>
      </c>
      <c r="Z22" s="917">
        <f>Z21</f>
        <v>0</v>
      </c>
      <c r="AA22" s="917">
        <f t="shared" si="6"/>
        <v>0</v>
      </c>
      <c r="AB22" s="918">
        <f t="shared" si="6"/>
        <v>0</v>
      </c>
      <c r="AC22" s="879">
        <f>SUM(H22:AB22)</f>
        <v>0</v>
      </c>
    </row>
    <row r="23" spans="1:29" s="716" customFormat="1" ht="20.100000000000001" customHeight="1">
      <c r="A23" s="715"/>
      <c r="B23" s="860"/>
      <c r="C23" s="881"/>
      <c r="D23" s="1747" t="s">
        <v>438</v>
      </c>
      <c r="E23" s="1748"/>
      <c r="F23" s="1748"/>
      <c r="G23" s="1749"/>
      <c r="H23" s="869"/>
      <c r="I23" s="919"/>
      <c r="J23" s="919"/>
      <c r="K23" s="919"/>
      <c r="L23" s="919"/>
      <c r="M23" s="919"/>
      <c r="N23" s="919"/>
      <c r="O23" s="919"/>
      <c r="P23" s="919"/>
      <c r="Q23" s="919"/>
      <c r="R23" s="919"/>
      <c r="S23" s="919"/>
      <c r="T23" s="919"/>
      <c r="U23" s="919"/>
      <c r="V23" s="919"/>
      <c r="W23" s="919"/>
      <c r="X23" s="919"/>
      <c r="Y23" s="919"/>
      <c r="Z23" s="919"/>
      <c r="AA23" s="919"/>
      <c r="AB23" s="920"/>
      <c r="AC23" s="872"/>
    </row>
    <row r="24" spans="1:29" s="716" customFormat="1" ht="20.100000000000001" customHeight="1">
      <c r="A24" s="715"/>
      <c r="B24" s="860"/>
      <c r="C24" s="868"/>
      <c r="D24" s="1741" t="s">
        <v>431</v>
      </c>
      <c r="E24" s="1742"/>
      <c r="F24" s="1742"/>
      <c r="G24" s="1750"/>
      <c r="H24" s="882"/>
      <c r="I24" s="921"/>
      <c r="J24" s="921"/>
      <c r="K24" s="921"/>
      <c r="L24" s="921"/>
      <c r="M24" s="921"/>
      <c r="N24" s="921"/>
      <c r="O24" s="921"/>
      <c r="P24" s="921"/>
      <c r="Q24" s="921"/>
      <c r="R24" s="921"/>
      <c r="S24" s="921"/>
      <c r="T24" s="921"/>
      <c r="U24" s="921"/>
      <c r="V24" s="921"/>
      <c r="W24" s="921"/>
      <c r="X24" s="921"/>
      <c r="Y24" s="921"/>
      <c r="Z24" s="921"/>
      <c r="AA24" s="921"/>
      <c r="AB24" s="922"/>
      <c r="AC24" s="883"/>
    </row>
    <row r="25" spans="1:29" s="716" customFormat="1" ht="20.100000000000001" customHeight="1" thickBot="1">
      <c r="A25" s="715"/>
      <c r="B25" s="860"/>
      <c r="C25" s="868"/>
      <c r="D25" s="1741" t="s">
        <v>439</v>
      </c>
      <c r="E25" s="1742"/>
      <c r="F25" s="1742"/>
      <c r="G25" s="874" t="s">
        <v>227</v>
      </c>
      <c r="H25" s="904"/>
      <c r="I25" s="905"/>
      <c r="J25" s="905"/>
      <c r="K25" s="905"/>
      <c r="L25" s="905"/>
      <c r="M25" s="905"/>
      <c r="N25" s="905"/>
      <c r="O25" s="905"/>
      <c r="P25" s="905"/>
      <c r="Q25" s="905"/>
      <c r="R25" s="905"/>
      <c r="S25" s="905"/>
      <c r="T25" s="905"/>
      <c r="U25" s="905"/>
      <c r="V25" s="905"/>
      <c r="W25" s="905"/>
      <c r="X25" s="905"/>
      <c r="Y25" s="905"/>
      <c r="Z25" s="905"/>
      <c r="AA25" s="905"/>
      <c r="AB25" s="923"/>
      <c r="AC25" s="863">
        <f>SUM(H25:AB25)</f>
        <v>0</v>
      </c>
    </row>
    <row r="26" spans="1:29" s="716" customFormat="1" ht="20.100000000000001" customHeight="1" thickBot="1">
      <c r="A26" s="715"/>
      <c r="B26" s="860"/>
      <c r="C26" s="868"/>
      <c r="D26" s="1751" t="s">
        <v>440</v>
      </c>
      <c r="E26" s="1752"/>
      <c r="F26" s="1752"/>
      <c r="G26" s="874" t="s">
        <v>227</v>
      </c>
      <c r="H26" s="910">
        <f>H9-H25</f>
        <v>0</v>
      </c>
      <c r="I26" s="911">
        <f>I9-I25</f>
        <v>0</v>
      </c>
      <c r="J26" s="911">
        <f t="shared" ref="J26:AB26" si="7">J9-J25</f>
        <v>0</v>
      </c>
      <c r="K26" s="911">
        <f t="shared" si="7"/>
        <v>0</v>
      </c>
      <c r="L26" s="911">
        <f>L9-L25</f>
        <v>0</v>
      </c>
      <c r="M26" s="911">
        <f t="shared" si="7"/>
        <v>0</v>
      </c>
      <c r="N26" s="911">
        <f t="shared" si="7"/>
        <v>0</v>
      </c>
      <c r="O26" s="911">
        <f t="shared" si="7"/>
        <v>0</v>
      </c>
      <c r="P26" s="911">
        <f t="shared" si="7"/>
        <v>0</v>
      </c>
      <c r="Q26" s="911">
        <f t="shared" si="7"/>
        <v>0</v>
      </c>
      <c r="R26" s="911">
        <f t="shared" si="7"/>
        <v>0</v>
      </c>
      <c r="S26" s="911">
        <f t="shared" si="7"/>
        <v>0</v>
      </c>
      <c r="T26" s="911">
        <f t="shared" si="7"/>
        <v>0</v>
      </c>
      <c r="U26" s="911">
        <f t="shared" si="7"/>
        <v>0</v>
      </c>
      <c r="V26" s="911">
        <f t="shared" si="7"/>
        <v>0</v>
      </c>
      <c r="W26" s="911">
        <f t="shared" si="7"/>
        <v>0</v>
      </c>
      <c r="X26" s="911">
        <f t="shared" si="7"/>
        <v>0</v>
      </c>
      <c r="Y26" s="911">
        <f t="shared" si="7"/>
        <v>0</v>
      </c>
      <c r="Z26" s="911">
        <f>Z9-Z25</f>
        <v>0</v>
      </c>
      <c r="AA26" s="911">
        <f t="shared" si="7"/>
        <v>0</v>
      </c>
      <c r="AB26" s="912">
        <f t="shared" si="7"/>
        <v>0</v>
      </c>
      <c r="AC26" s="865">
        <f>SUM(H26:AB26)</f>
        <v>0</v>
      </c>
    </row>
    <row r="27" spans="1:29" s="716" customFormat="1" ht="20.100000000000001" customHeight="1" thickBot="1">
      <c r="A27" s="715"/>
      <c r="B27" s="875"/>
      <c r="C27" s="868"/>
      <c r="D27" s="1745" t="s">
        <v>433</v>
      </c>
      <c r="E27" s="1746"/>
      <c r="F27" s="906"/>
      <c r="G27" s="876" t="s">
        <v>302</v>
      </c>
      <c r="H27" s="913">
        <f>$F$27*H26</f>
        <v>0</v>
      </c>
      <c r="I27" s="914">
        <f t="shared" ref="I27:AB27" si="8">$F$27*I26</f>
        <v>0</v>
      </c>
      <c r="J27" s="914">
        <f t="shared" si="8"/>
        <v>0</v>
      </c>
      <c r="K27" s="914">
        <f t="shared" si="8"/>
        <v>0</v>
      </c>
      <c r="L27" s="914">
        <f t="shared" si="8"/>
        <v>0</v>
      </c>
      <c r="M27" s="914">
        <f t="shared" si="8"/>
        <v>0</v>
      </c>
      <c r="N27" s="914">
        <f t="shared" si="8"/>
        <v>0</v>
      </c>
      <c r="O27" s="914">
        <f t="shared" si="8"/>
        <v>0</v>
      </c>
      <c r="P27" s="914">
        <f t="shared" si="8"/>
        <v>0</v>
      </c>
      <c r="Q27" s="914">
        <f t="shared" si="8"/>
        <v>0</v>
      </c>
      <c r="R27" s="914">
        <f t="shared" si="8"/>
        <v>0</v>
      </c>
      <c r="S27" s="914">
        <f t="shared" si="8"/>
        <v>0</v>
      </c>
      <c r="T27" s="914">
        <f t="shared" si="8"/>
        <v>0</v>
      </c>
      <c r="U27" s="914">
        <f t="shared" si="8"/>
        <v>0</v>
      </c>
      <c r="V27" s="914">
        <f t="shared" si="8"/>
        <v>0</v>
      </c>
      <c r="W27" s="914">
        <f t="shared" si="8"/>
        <v>0</v>
      </c>
      <c r="X27" s="914">
        <f t="shared" si="8"/>
        <v>0</v>
      </c>
      <c r="Y27" s="914">
        <f t="shared" si="8"/>
        <v>0</v>
      </c>
      <c r="Z27" s="914">
        <f>$F$27*Z26</f>
        <v>0</v>
      </c>
      <c r="AA27" s="914">
        <f t="shared" si="8"/>
        <v>0</v>
      </c>
      <c r="AB27" s="915">
        <f t="shared" si="8"/>
        <v>0</v>
      </c>
      <c r="AC27" s="885">
        <f>SUM(H27:AB27)</f>
        <v>0</v>
      </c>
    </row>
    <row r="28" spans="1:29" s="880" customFormat="1" ht="20.100000000000001" customHeight="1">
      <c r="A28" s="877"/>
      <c r="B28" s="878"/>
      <c r="C28" s="886" t="s">
        <v>441</v>
      </c>
      <c r="D28" s="887"/>
      <c r="E28" s="887"/>
      <c r="F28" s="887"/>
      <c r="G28" s="888"/>
      <c r="H28" s="916">
        <f t="shared" ref="H28:AB28" si="9">H27</f>
        <v>0</v>
      </c>
      <c r="I28" s="917">
        <f t="shared" si="9"/>
        <v>0</v>
      </c>
      <c r="J28" s="917">
        <f t="shared" si="9"/>
        <v>0</v>
      </c>
      <c r="K28" s="917">
        <f t="shared" si="9"/>
        <v>0</v>
      </c>
      <c r="L28" s="917">
        <f t="shared" si="9"/>
        <v>0</v>
      </c>
      <c r="M28" s="917">
        <f t="shared" si="9"/>
        <v>0</v>
      </c>
      <c r="N28" s="917">
        <f t="shared" si="9"/>
        <v>0</v>
      </c>
      <c r="O28" s="917">
        <f t="shared" si="9"/>
        <v>0</v>
      </c>
      <c r="P28" s="917">
        <f t="shared" si="9"/>
        <v>0</v>
      </c>
      <c r="Q28" s="917">
        <f t="shared" si="9"/>
        <v>0</v>
      </c>
      <c r="R28" s="917">
        <f t="shared" si="9"/>
        <v>0</v>
      </c>
      <c r="S28" s="917">
        <f t="shared" si="9"/>
        <v>0</v>
      </c>
      <c r="T28" s="917">
        <f t="shared" si="9"/>
        <v>0</v>
      </c>
      <c r="U28" s="917">
        <f t="shared" si="9"/>
        <v>0</v>
      </c>
      <c r="V28" s="917">
        <f t="shared" si="9"/>
        <v>0</v>
      </c>
      <c r="W28" s="917">
        <f t="shared" si="9"/>
        <v>0</v>
      </c>
      <c r="X28" s="917">
        <f t="shared" si="9"/>
        <v>0</v>
      </c>
      <c r="Y28" s="917">
        <f t="shared" si="9"/>
        <v>0</v>
      </c>
      <c r="Z28" s="917">
        <f>Z27</f>
        <v>0</v>
      </c>
      <c r="AA28" s="917">
        <f t="shared" si="9"/>
        <v>0</v>
      </c>
      <c r="AB28" s="918">
        <f t="shared" si="9"/>
        <v>0</v>
      </c>
      <c r="AC28" s="879">
        <f>SUM(H28:AB28)</f>
        <v>0</v>
      </c>
    </row>
    <row r="29" spans="1:29" s="716" customFormat="1" ht="20.100000000000001" customHeight="1">
      <c r="A29" s="715"/>
      <c r="B29" s="860"/>
      <c r="C29" s="881"/>
      <c r="D29" s="1747" t="s">
        <v>442</v>
      </c>
      <c r="E29" s="1748"/>
      <c r="F29" s="1748"/>
      <c r="G29" s="1749"/>
      <c r="H29" s="869"/>
      <c r="I29" s="919"/>
      <c r="J29" s="919"/>
      <c r="K29" s="919"/>
      <c r="L29" s="919"/>
      <c r="M29" s="919"/>
      <c r="N29" s="919"/>
      <c r="O29" s="919"/>
      <c r="P29" s="919"/>
      <c r="Q29" s="919"/>
      <c r="R29" s="919"/>
      <c r="S29" s="919"/>
      <c r="T29" s="919"/>
      <c r="U29" s="919"/>
      <c r="V29" s="919"/>
      <c r="W29" s="919"/>
      <c r="X29" s="919"/>
      <c r="Y29" s="919"/>
      <c r="Z29" s="919"/>
      <c r="AA29" s="919"/>
      <c r="AB29" s="920"/>
      <c r="AC29" s="872"/>
    </row>
    <row r="30" spans="1:29" s="716" customFormat="1" ht="20.100000000000001" customHeight="1">
      <c r="A30" s="715"/>
      <c r="B30" s="860"/>
      <c r="C30" s="868"/>
      <c r="D30" s="1741" t="s">
        <v>431</v>
      </c>
      <c r="E30" s="1742"/>
      <c r="F30" s="1742"/>
      <c r="G30" s="1750"/>
      <c r="H30" s="882"/>
      <c r="I30" s="921"/>
      <c r="J30" s="921"/>
      <c r="K30" s="921"/>
      <c r="L30" s="921"/>
      <c r="M30" s="921"/>
      <c r="N30" s="921"/>
      <c r="O30" s="921"/>
      <c r="P30" s="921"/>
      <c r="Q30" s="921"/>
      <c r="R30" s="921"/>
      <c r="S30" s="921"/>
      <c r="T30" s="921"/>
      <c r="U30" s="921"/>
      <c r="V30" s="921"/>
      <c r="W30" s="921"/>
      <c r="X30" s="921"/>
      <c r="Y30" s="921"/>
      <c r="Z30" s="921"/>
      <c r="AA30" s="921"/>
      <c r="AB30" s="922"/>
      <c r="AC30" s="883"/>
    </row>
    <row r="31" spans="1:29" s="716" customFormat="1" ht="20.100000000000001" customHeight="1" thickBot="1">
      <c r="A31" s="715"/>
      <c r="B31" s="860"/>
      <c r="C31" s="868"/>
      <c r="D31" s="1741" t="s">
        <v>443</v>
      </c>
      <c r="E31" s="1742"/>
      <c r="F31" s="1742"/>
      <c r="G31" s="874" t="s">
        <v>227</v>
      </c>
      <c r="H31" s="904"/>
      <c r="I31" s="905"/>
      <c r="J31" s="905"/>
      <c r="K31" s="905"/>
      <c r="L31" s="905"/>
      <c r="M31" s="905"/>
      <c r="N31" s="905"/>
      <c r="O31" s="905"/>
      <c r="P31" s="905"/>
      <c r="Q31" s="905"/>
      <c r="R31" s="905"/>
      <c r="S31" s="905"/>
      <c r="T31" s="905"/>
      <c r="U31" s="905"/>
      <c r="V31" s="905"/>
      <c r="W31" s="905"/>
      <c r="X31" s="905"/>
      <c r="Y31" s="905"/>
      <c r="Z31" s="905"/>
      <c r="AA31" s="905"/>
      <c r="AB31" s="923"/>
      <c r="AC31" s="863">
        <f>SUM(H31:AB31)</f>
        <v>0</v>
      </c>
    </row>
    <row r="32" spans="1:29" s="716" customFormat="1" ht="20.100000000000001" customHeight="1" thickBot="1">
      <c r="A32" s="715"/>
      <c r="B32" s="860"/>
      <c r="C32" s="868"/>
      <c r="D32" s="1751" t="s">
        <v>444</v>
      </c>
      <c r="E32" s="1752"/>
      <c r="F32" s="1752"/>
      <c r="G32" s="874" t="s">
        <v>432</v>
      </c>
      <c r="H32" s="910">
        <f>H10-H31</f>
        <v>0</v>
      </c>
      <c r="I32" s="911">
        <f>I10-I31</f>
        <v>0</v>
      </c>
      <c r="J32" s="911">
        <f t="shared" ref="J32:AB32" si="10">J10-J31</f>
        <v>0</v>
      </c>
      <c r="K32" s="911">
        <f t="shared" si="10"/>
        <v>0</v>
      </c>
      <c r="L32" s="911">
        <f t="shared" si="10"/>
        <v>0</v>
      </c>
      <c r="M32" s="911">
        <f t="shared" si="10"/>
        <v>0</v>
      </c>
      <c r="N32" s="911">
        <f t="shared" si="10"/>
        <v>0</v>
      </c>
      <c r="O32" s="911">
        <f t="shared" si="10"/>
        <v>0</v>
      </c>
      <c r="P32" s="911">
        <f t="shared" si="10"/>
        <v>0</v>
      </c>
      <c r="Q32" s="911">
        <f t="shared" si="10"/>
        <v>0</v>
      </c>
      <c r="R32" s="911">
        <f t="shared" si="10"/>
        <v>0</v>
      </c>
      <c r="S32" s="911">
        <f t="shared" si="10"/>
        <v>0</v>
      </c>
      <c r="T32" s="911">
        <f t="shared" si="10"/>
        <v>0</v>
      </c>
      <c r="U32" s="911">
        <f t="shared" si="10"/>
        <v>0</v>
      </c>
      <c r="V32" s="911">
        <f t="shared" si="10"/>
        <v>0</v>
      </c>
      <c r="W32" s="911">
        <f t="shared" si="10"/>
        <v>0</v>
      </c>
      <c r="X32" s="911">
        <f t="shared" si="10"/>
        <v>0</v>
      </c>
      <c r="Y32" s="911">
        <f t="shared" si="10"/>
        <v>0</v>
      </c>
      <c r="Z32" s="911">
        <f>Z10-Z31</f>
        <v>0</v>
      </c>
      <c r="AA32" s="911">
        <f t="shared" si="10"/>
        <v>0</v>
      </c>
      <c r="AB32" s="912">
        <f t="shared" si="10"/>
        <v>0</v>
      </c>
      <c r="AC32" s="865">
        <f>SUM(H32:AB32)</f>
        <v>0</v>
      </c>
    </row>
    <row r="33" spans="1:29" s="716" customFormat="1" ht="20.100000000000001" customHeight="1" thickBot="1">
      <c r="A33" s="715"/>
      <c r="B33" s="875"/>
      <c r="C33" s="868"/>
      <c r="D33" s="1745" t="s">
        <v>433</v>
      </c>
      <c r="E33" s="1746"/>
      <c r="F33" s="906"/>
      <c r="G33" s="876" t="s">
        <v>302</v>
      </c>
      <c r="H33" s="913">
        <f>$F$33*H32</f>
        <v>0</v>
      </c>
      <c r="I33" s="914">
        <f t="shared" ref="I33:AB33" si="11">$F$33*I32</f>
        <v>0</v>
      </c>
      <c r="J33" s="914">
        <f t="shared" si="11"/>
        <v>0</v>
      </c>
      <c r="K33" s="914">
        <f t="shared" si="11"/>
        <v>0</v>
      </c>
      <c r="L33" s="914">
        <f t="shared" si="11"/>
        <v>0</v>
      </c>
      <c r="M33" s="914">
        <f t="shared" si="11"/>
        <v>0</v>
      </c>
      <c r="N33" s="914">
        <f t="shared" si="11"/>
        <v>0</v>
      </c>
      <c r="O33" s="914">
        <f t="shared" si="11"/>
        <v>0</v>
      </c>
      <c r="P33" s="914">
        <f t="shared" si="11"/>
        <v>0</v>
      </c>
      <c r="Q33" s="914">
        <f t="shared" si="11"/>
        <v>0</v>
      </c>
      <c r="R33" s="914">
        <f t="shared" si="11"/>
        <v>0</v>
      </c>
      <c r="S33" s="914">
        <f t="shared" si="11"/>
        <v>0</v>
      </c>
      <c r="T33" s="914">
        <f t="shared" si="11"/>
        <v>0</v>
      </c>
      <c r="U33" s="914">
        <f t="shared" si="11"/>
        <v>0</v>
      </c>
      <c r="V33" s="914">
        <f t="shared" si="11"/>
        <v>0</v>
      </c>
      <c r="W33" s="914">
        <f t="shared" si="11"/>
        <v>0</v>
      </c>
      <c r="X33" s="914">
        <f t="shared" si="11"/>
        <v>0</v>
      </c>
      <c r="Y33" s="914">
        <f t="shared" si="11"/>
        <v>0</v>
      </c>
      <c r="Z33" s="914">
        <f>$F$33*Z32</f>
        <v>0</v>
      </c>
      <c r="AA33" s="914">
        <f t="shared" si="11"/>
        <v>0</v>
      </c>
      <c r="AB33" s="915">
        <f t="shared" si="11"/>
        <v>0</v>
      </c>
      <c r="AC33" s="885">
        <f>SUM(H33:AB33)</f>
        <v>0</v>
      </c>
    </row>
    <row r="34" spans="1:29" s="880" customFormat="1" ht="20.100000000000001" customHeight="1" thickBot="1">
      <c r="A34" s="877"/>
      <c r="B34" s="878"/>
      <c r="C34" s="886" t="s">
        <v>445</v>
      </c>
      <c r="D34" s="889"/>
      <c r="E34" s="889"/>
      <c r="F34" s="889"/>
      <c r="G34" s="888"/>
      <c r="H34" s="916">
        <f>H33</f>
        <v>0</v>
      </c>
      <c r="I34" s="917">
        <f>I33</f>
        <v>0</v>
      </c>
      <c r="J34" s="917">
        <f t="shared" ref="J34:AB34" si="12">J33</f>
        <v>0</v>
      </c>
      <c r="K34" s="917">
        <f t="shared" si="12"/>
        <v>0</v>
      </c>
      <c r="L34" s="917">
        <f t="shared" si="12"/>
        <v>0</v>
      </c>
      <c r="M34" s="917">
        <f t="shared" si="12"/>
        <v>0</v>
      </c>
      <c r="N34" s="917">
        <f t="shared" si="12"/>
        <v>0</v>
      </c>
      <c r="O34" s="917">
        <f t="shared" si="12"/>
        <v>0</v>
      </c>
      <c r="P34" s="917">
        <f t="shared" si="12"/>
        <v>0</v>
      </c>
      <c r="Q34" s="917">
        <f t="shared" si="12"/>
        <v>0</v>
      </c>
      <c r="R34" s="917">
        <f t="shared" si="12"/>
        <v>0</v>
      </c>
      <c r="S34" s="917">
        <f t="shared" si="12"/>
        <v>0</v>
      </c>
      <c r="T34" s="917">
        <f t="shared" si="12"/>
        <v>0</v>
      </c>
      <c r="U34" s="917">
        <f t="shared" si="12"/>
        <v>0</v>
      </c>
      <c r="V34" s="917">
        <f t="shared" si="12"/>
        <v>0</v>
      </c>
      <c r="W34" s="917">
        <f t="shared" si="12"/>
        <v>0</v>
      </c>
      <c r="X34" s="917">
        <f t="shared" si="12"/>
        <v>0</v>
      </c>
      <c r="Y34" s="917">
        <f t="shared" si="12"/>
        <v>0</v>
      </c>
      <c r="Z34" s="917">
        <f>Z33</f>
        <v>0</v>
      </c>
      <c r="AA34" s="917">
        <f t="shared" si="12"/>
        <v>0</v>
      </c>
      <c r="AB34" s="918">
        <f t="shared" si="12"/>
        <v>0</v>
      </c>
      <c r="AC34" s="879">
        <f>SUM(H34:AB34)</f>
        <v>0</v>
      </c>
    </row>
    <row r="35" spans="1:29" s="880" customFormat="1" ht="20.100000000000001" customHeight="1" thickBot="1">
      <c r="A35" s="877"/>
      <c r="B35" s="1753" t="s">
        <v>457</v>
      </c>
      <c r="C35" s="1754"/>
      <c r="D35" s="1754"/>
      <c r="E35" s="1754"/>
      <c r="F35" s="1754"/>
      <c r="G35" s="1755"/>
      <c r="H35" s="890">
        <f>H16+H22+H28+H34</f>
        <v>0</v>
      </c>
      <c r="I35" s="890">
        <f t="shared" ref="I35:AB35" si="13">I16+I22+I28+I34</f>
        <v>0</v>
      </c>
      <c r="J35" s="890">
        <f t="shared" si="13"/>
        <v>0</v>
      </c>
      <c r="K35" s="890">
        <f t="shared" si="13"/>
        <v>0</v>
      </c>
      <c r="L35" s="890">
        <f t="shared" si="13"/>
        <v>0</v>
      </c>
      <c r="M35" s="890">
        <f t="shared" si="13"/>
        <v>0</v>
      </c>
      <c r="N35" s="890">
        <f t="shared" si="13"/>
        <v>0</v>
      </c>
      <c r="O35" s="890">
        <f t="shared" si="13"/>
        <v>0</v>
      </c>
      <c r="P35" s="890">
        <f t="shared" si="13"/>
        <v>0</v>
      </c>
      <c r="Q35" s="890">
        <f t="shared" si="13"/>
        <v>0</v>
      </c>
      <c r="R35" s="890">
        <f t="shared" si="13"/>
        <v>0</v>
      </c>
      <c r="S35" s="890">
        <f t="shared" si="13"/>
        <v>0</v>
      </c>
      <c r="T35" s="890">
        <f t="shared" si="13"/>
        <v>0</v>
      </c>
      <c r="U35" s="890">
        <f t="shared" si="13"/>
        <v>0</v>
      </c>
      <c r="V35" s="890">
        <f t="shared" si="13"/>
        <v>0</v>
      </c>
      <c r="W35" s="890">
        <f t="shared" si="13"/>
        <v>0</v>
      </c>
      <c r="X35" s="890">
        <f t="shared" si="13"/>
        <v>0</v>
      </c>
      <c r="Y35" s="890">
        <f t="shared" si="13"/>
        <v>0</v>
      </c>
      <c r="Z35" s="890">
        <f>Z16+Z22+Z28+Z34</f>
        <v>0</v>
      </c>
      <c r="AA35" s="890">
        <f t="shared" si="13"/>
        <v>0</v>
      </c>
      <c r="AB35" s="891">
        <f t="shared" si="13"/>
        <v>0</v>
      </c>
      <c r="AC35" s="892">
        <f>SUM(H35:AB35)</f>
        <v>0</v>
      </c>
    </row>
    <row r="36" spans="1:29" ht="8.25" customHeight="1">
      <c r="A36" s="734"/>
      <c r="B36" s="734"/>
      <c r="C36" s="734"/>
      <c r="D36" s="734"/>
      <c r="E36" s="734"/>
      <c r="F36" s="736"/>
      <c r="G36" s="735"/>
      <c r="H36" s="737"/>
      <c r="I36" s="737"/>
      <c r="J36" s="737"/>
      <c r="K36" s="737"/>
      <c r="L36" s="737"/>
      <c r="M36" s="737"/>
      <c r="N36" s="737"/>
      <c r="O36" s="737"/>
      <c r="P36" s="737"/>
      <c r="Q36" s="737"/>
      <c r="R36" s="737"/>
      <c r="S36" s="737"/>
      <c r="T36" s="737"/>
      <c r="U36" s="737"/>
      <c r="V36" s="737"/>
      <c r="W36" s="737"/>
      <c r="X36" s="737"/>
      <c r="Y36" s="737"/>
      <c r="Z36" s="737"/>
      <c r="AA36" s="737"/>
      <c r="AB36" s="737"/>
      <c r="AC36" s="737"/>
    </row>
    <row r="37" spans="1:29" ht="13.5" customHeight="1">
      <c r="B37" s="738" t="s">
        <v>105</v>
      </c>
      <c r="C37" s="1700" t="s">
        <v>168</v>
      </c>
      <c r="D37" s="1717"/>
      <c r="E37" s="1717"/>
      <c r="F37" s="1717"/>
      <c r="G37" s="1717"/>
      <c r="H37" s="1717"/>
      <c r="I37" s="1717"/>
      <c r="J37" s="1717"/>
      <c r="K37" s="1717"/>
      <c r="L37" s="1717"/>
      <c r="M37" s="1717"/>
      <c r="N37" s="1717"/>
      <c r="O37" s="1717"/>
      <c r="P37" s="1717"/>
      <c r="Q37" s="1717"/>
      <c r="R37" s="1717"/>
      <c r="S37" s="1717"/>
      <c r="T37" s="1717"/>
      <c r="U37" s="1717"/>
      <c r="V37" s="1717"/>
      <c r="W37" s="1717"/>
      <c r="X37" s="1717"/>
      <c r="Y37" s="1717"/>
      <c r="Z37" s="1717"/>
      <c r="AA37" s="1717"/>
      <c r="AB37" s="1717"/>
      <c r="AC37" s="1717"/>
    </row>
    <row r="38" spans="1:29" ht="13.5" customHeight="1">
      <c r="B38" s="738" t="s">
        <v>312</v>
      </c>
      <c r="C38" s="1700" t="s">
        <v>406</v>
      </c>
      <c r="D38" s="1717"/>
      <c r="E38" s="1717"/>
      <c r="F38" s="1717"/>
      <c r="G38" s="1717"/>
      <c r="H38" s="1717"/>
      <c r="I38" s="1717"/>
      <c r="J38" s="1717"/>
      <c r="K38" s="1717"/>
      <c r="L38" s="1717"/>
      <c r="M38" s="1717"/>
      <c r="N38" s="1717"/>
      <c r="O38" s="1717"/>
      <c r="P38" s="1717"/>
      <c r="Q38" s="1717"/>
      <c r="R38" s="1717"/>
      <c r="S38" s="1717"/>
      <c r="T38" s="1717"/>
      <c r="U38" s="1717"/>
      <c r="V38" s="1717"/>
      <c r="W38" s="1717"/>
      <c r="X38" s="1717"/>
      <c r="Y38" s="1717"/>
      <c r="Z38" s="1717"/>
      <c r="AA38" s="1717"/>
      <c r="AB38" s="1717"/>
      <c r="AC38" s="1717"/>
    </row>
    <row r="39" spans="1:29" ht="13.5" customHeight="1">
      <c r="B39" s="738" t="s">
        <v>253</v>
      </c>
      <c r="C39" s="1709" t="s">
        <v>672</v>
      </c>
      <c r="D39" s="1717"/>
      <c r="E39" s="1717"/>
      <c r="F39" s="1717"/>
      <c r="G39" s="1717"/>
      <c r="H39" s="1717"/>
      <c r="I39" s="1717"/>
      <c r="J39" s="1717"/>
      <c r="K39" s="1717"/>
      <c r="L39" s="1717"/>
      <c r="M39" s="1717"/>
      <c r="N39" s="1717"/>
      <c r="O39" s="1717"/>
      <c r="P39" s="1717"/>
      <c r="Q39" s="1717"/>
      <c r="R39" s="1717"/>
      <c r="S39" s="1717"/>
      <c r="T39" s="1717"/>
      <c r="U39" s="1717"/>
      <c r="V39" s="1717"/>
      <c r="W39" s="1717"/>
      <c r="X39" s="1717"/>
      <c r="Y39" s="1717"/>
      <c r="Z39" s="1717"/>
      <c r="AA39" s="1717"/>
      <c r="AB39" s="1717"/>
      <c r="AC39" s="1717"/>
    </row>
    <row r="40" spans="1:29" ht="13.5" customHeight="1">
      <c r="B40" s="738" t="s">
        <v>254</v>
      </c>
      <c r="C40" s="1718" t="s">
        <v>810</v>
      </c>
      <c r="D40" s="1718"/>
      <c r="E40" s="1718"/>
      <c r="F40" s="1711"/>
      <c r="G40" s="1711"/>
      <c r="H40" s="1711"/>
      <c r="I40" s="1711"/>
      <c r="J40" s="1711"/>
      <c r="K40" s="1711"/>
      <c r="L40" s="1711"/>
      <c r="M40" s="1711"/>
      <c r="N40" s="1711"/>
      <c r="O40" s="1711"/>
      <c r="P40" s="1711"/>
      <c r="Q40" s="1711"/>
      <c r="R40" s="1711"/>
      <c r="S40" s="1711"/>
      <c r="T40" s="1711"/>
      <c r="U40" s="1711"/>
      <c r="V40" s="1711"/>
      <c r="W40" s="1711"/>
      <c r="X40" s="1711"/>
      <c r="Y40" s="1711"/>
      <c r="Z40" s="1711"/>
      <c r="AA40" s="1711"/>
      <c r="AB40" s="1711"/>
      <c r="AC40" s="1711"/>
    </row>
    <row r="41" spans="1:29" ht="13.5" customHeight="1">
      <c r="B41" s="738" t="s">
        <v>251</v>
      </c>
      <c r="C41" s="1700" t="s">
        <v>681</v>
      </c>
      <c r="D41" s="1717"/>
      <c r="E41" s="1717"/>
      <c r="F41" s="1717"/>
      <c r="G41" s="1717"/>
      <c r="H41" s="1717"/>
      <c r="I41" s="1717"/>
      <c r="J41" s="1717"/>
      <c r="K41" s="1717"/>
      <c r="L41" s="1717"/>
      <c r="M41" s="1717"/>
      <c r="N41" s="1717"/>
      <c r="O41" s="1717"/>
      <c r="P41" s="1717"/>
      <c r="Q41" s="1717"/>
      <c r="R41" s="1717"/>
      <c r="S41" s="1717"/>
      <c r="T41" s="1717"/>
      <c r="U41" s="1717"/>
      <c r="V41" s="1717"/>
      <c r="W41" s="1717"/>
      <c r="X41" s="1717"/>
      <c r="Y41" s="1717"/>
      <c r="Z41" s="1717"/>
      <c r="AA41" s="1717"/>
      <c r="AB41" s="1717"/>
      <c r="AC41" s="1717"/>
    </row>
    <row r="42" spans="1:29" ht="8.25" customHeight="1" thickBot="1">
      <c r="A42" s="802"/>
      <c r="B42" s="750"/>
      <c r="C42" s="750"/>
    </row>
    <row r="43" spans="1:29" ht="13.2">
      <c r="A43" s="750"/>
      <c r="B43" s="750"/>
      <c r="C43" s="750"/>
      <c r="Z43" s="801"/>
      <c r="AA43" s="801"/>
      <c r="AB43" s="1701" t="s">
        <v>305</v>
      </c>
      <c r="AC43" s="1738"/>
    </row>
    <row r="44" spans="1:29" ht="12" customHeight="1" thickBot="1">
      <c r="Z44" s="801"/>
      <c r="AA44" s="801"/>
      <c r="AB44" s="1739"/>
      <c r="AC44" s="1740"/>
    </row>
    <row r="45" spans="1:29" ht="8.25" customHeight="1"/>
  </sheetData>
  <mergeCells count="35">
    <mergeCell ref="B1:AC1"/>
    <mergeCell ref="B3:AC3"/>
    <mergeCell ref="B6:G6"/>
    <mergeCell ref="C7:F7"/>
    <mergeCell ref="C8:F8"/>
    <mergeCell ref="C9:F9"/>
    <mergeCell ref="C10:F10"/>
    <mergeCell ref="B11:F11"/>
    <mergeCell ref="D12:G12"/>
    <mergeCell ref="D13:G13"/>
    <mergeCell ref="D14:F14"/>
    <mergeCell ref="D15:E15"/>
    <mergeCell ref="C16:G16"/>
    <mergeCell ref="D17:G17"/>
    <mergeCell ref="D18:G18"/>
    <mergeCell ref="D19:F19"/>
    <mergeCell ref="D20:F20"/>
    <mergeCell ref="D21:E21"/>
    <mergeCell ref="C37:AC37"/>
    <mergeCell ref="D23:G23"/>
    <mergeCell ref="D24:G24"/>
    <mergeCell ref="D25:F25"/>
    <mergeCell ref="D26:F26"/>
    <mergeCell ref="D27:E27"/>
    <mergeCell ref="D29:G29"/>
    <mergeCell ref="D30:G30"/>
    <mergeCell ref="D31:F31"/>
    <mergeCell ref="D32:F32"/>
    <mergeCell ref="D33:E33"/>
    <mergeCell ref="B35:G35"/>
    <mergeCell ref="C38:AC38"/>
    <mergeCell ref="C39:AC39"/>
    <mergeCell ref="C40:AC40"/>
    <mergeCell ref="C41:AC41"/>
    <mergeCell ref="AB43:AC44"/>
  </mergeCells>
  <phoneticPr fontId="26"/>
  <printOptions horizontalCentered="1"/>
  <pageMargins left="0.78740157480314965" right="0.78740157480314965" top="0.98425196850393704" bottom="0.78740157480314965" header="0.51181102362204722" footer="0.78740157480314965"/>
  <pageSetup paperSize="8" scale="48" orientation="landscape"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topLeftCell="A38" zoomScaleNormal="100" workbookViewId="0">
      <selection activeCell="H35" sqref="H35"/>
    </sheetView>
  </sheetViews>
  <sheetFormatPr defaultColWidth="8" defaultRowHeight="10.8"/>
  <cols>
    <col min="1" max="1" width="2.21875" style="705" customWidth="1"/>
    <col min="2" max="2" width="3.21875" style="705" customWidth="1"/>
    <col min="3" max="4" width="15" style="705" customWidth="1"/>
    <col min="5" max="5" width="13.44140625" style="705" customWidth="1"/>
    <col min="6" max="6" width="5.109375" style="705" bestFit="1" customWidth="1"/>
    <col min="7" max="28" width="11.109375" style="705" customWidth="1"/>
    <col min="29" max="29" width="2.21875" style="705" customWidth="1"/>
    <col min="30" max="30" width="10.21875" style="705" customWidth="1"/>
    <col min="31" max="16384" width="8" style="705"/>
  </cols>
  <sheetData>
    <row r="1" spans="1:29" ht="20.100000000000001" customHeight="1">
      <c r="B1" s="1727" t="s">
        <v>74</v>
      </c>
      <c r="C1" s="1346"/>
      <c r="D1" s="1346"/>
      <c r="E1" s="1346"/>
      <c r="F1" s="1346"/>
      <c r="G1" s="1346"/>
      <c r="H1" s="1346"/>
      <c r="I1" s="1346"/>
      <c r="J1" s="1346"/>
      <c r="K1" s="1346"/>
      <c r="L1" s="1346"/>
      <c r="M1" s="1346"/>
      <c r="N1" s="1346"/>
      <c r="O1" s="1346"/>
      <c r="P1" s="1346"/>
      <c r="Q1" s="1346"/>
      <c r="R1" s="1346"/>
      <c r="S1" s="1346"/>
      <c r="T1" s="1346"/>
      <c r="U1" s="1346"/>
      <c r="V1" s="1346"/>
      <c r="W1" s="1346"/>
      <c r="X1" s="1346"/>
      <c r="Y1" s="1346"/>
      <c r="Z1" s="1346"/>
      <c r="AA1" s="1346"/>
      <c r="AB1" s="1346"/>
    </row>
    <row r="2" spans="1:29" ht="8.25" customHeight="1">
      <c r="B2" s="706"/>
      <c r="C2" s="707"/>
      <c r="D2" s="708"/>
      <c r="E2" s="709"/>
      <c r="F2" s="709"/>
      <c r="G2" s="709"/>
      <c r="H2" s="709"/>
      <c r="I2" s="709"/>
      <c r="J2" s="709"/>
      <c r="K2" s="707"/>
    </row>
    <row r="3" spans="1:29" ht="20.100000000000001" customHeight="1">
      <c r="B3" s="1402" t="s">
        <v>446</v>
      </c>
      <c r="C3" s="1765"/>
      <c r="D3" s="1765"/>
      <c r="E3" s="1765"/>
      <c r="F3" s="1765"/>
      <c r="G3" s="1765"/>
      <c r="H3" s="1765"/>
      <c r="I3" s="1765"/>
      <c r="J3" s="1765"/>
      <c r="K3" s="1765"/>
      <c r="L3" s="1765"/>
      <c r="M3" s="1765"/>
      <c r="N3" s="1765"/>
      <c r="O3" s="1765"/>
      <c r="P3" s="1765"/>
      <c r="Q3" s="1765"/>
      <c r="R3" s="1765"/>
      <c r="S3" s="1765"/>
      <c r="T3" s="1765"/>
      <c r="U3" s="1765"/>
      <c r="V3" s="1765"/>
      <c r="W3" s="1765"/>
      <c r="X3" s="1765"/>
      <c r="Y3" s="1765"/>
      <c r="Z3" s="1765"/>
      <c r="AA3" s="1765"/>
      <c r="AB3" s="1765"/>
    </row>
    <row r="4" spans="1:29" ht="8.25" customHeight="1">
      <c r="B4" s="711"/>
      <c r="C4" s="1174"/>
      <c r="D4" s="1174"/>
      <c r="E4" s="1174"/>
      <c r="F4" s="1174"/>
      <c r="G4" s="1174"/>
      <c r="H4" s="1174"/>
      <c r="I4" s="1174"/>
      <c r="J4" s="1174"/>
      <c r="K4" s="1174"/>
      <c r="L4" s="1174"/>
      <c r="M4" s="1174"/>
      <c r="N4" s="1174"/>
      <c r="O4" s="1174"/>
      <c r="P4" s="1174"/>
      <c r="Q4" s="1174"/>
      <c r="R4" s="1174"/>
      <c r="S4" s="1174"/>
      <c r="T4" s="1174"/>
      <c r="U4" s="1174"/>
      <c r="V4" s="1174"/>
      <c r="W4" s="1174"/>
      <c r="X4" s="1174"/>
      <c r="Y4" s="1174"/>
      <c r="Z4" s="1174"/>
      <c r="AA4" s="1174"/>
      <c r="AB4" s="1174"/>
    </row>
    <row r="5" spans="1:29" s="742" customFormat="1" ht="20.100000000000001" customHeight="1" thickBot="1">
      <c r="B5" s="846" t="s">
        <v>110</v>
      </c>
      <c r="AB5" s="714" t="s">
        <v>300</v>
      </c>
    </row>
    <row r="6" spans="1:29" s="716" customFormat="1" ht="20.100000000000001" customHeight="1" thickBot="1">
      <c r="A6" s="715"/>
      <c r="B6" s="1766" t="s">
        <v>306</v>
      </c>
      <c r="C6" s="1768"/>
      <c r="D6" s="1768"/>
      <c r="E6" s="1768"/>
      <c r="F6" s="1769"/>
      <c r="G6" s="1180" t="s">
        <v>602</v>
      </c>
      <c r="H6" s="1180" t="s">
        <v>603</v>
      </c>
      <c r="I6" s="1180" t="s">
        <v>604</v>
      </c>
      <c r="J6" s="1180" t="s">
        <v>605</v>
      </c>
      <c r="K6" s="1180" t="s">
        <v>606</v>
      </c>
      <c r="L6" s="1180" t="s">
        <v>607</v>
      </c>
      <c r="M6" s="1180" t="s">
        <v>608</v>
      </c>
      <c r="N6" s="1180" t="s">
        <v>609</v>
      </c>
      <c r="O6" s="1180" t="s">
        <v>610</v>
      </c>
      <c r="P6" s="1180" t="s">
        <v>611</v>
      </c>
      <c r="Q6" s="1180" t="s">
        <v>612</v>
      </c>
      <c r="R6" s="1180" t="s">
        <v>613</v>
      </c>
      <c r="S6" s="1180" t="s">
        <v>614</v>
      </c>
      <c r="T6" s="1180" t="s">
        <v>615</v>
      </c>
      <c r="U6" s="1180" t="s">
        <v>616</v>
      </c>
      <c r="V6" s="1180" t="s">
        <v>617</v>
      </c>
      <c r="W6" s="1180" t="s">
        <v>618</v>
      </c>
      <c r="X6" s="1180" t="s">
        <v>619</v>
      </c>
      <c r="Y6" s="1180" t="s">
        <v>761</v>
      </c>
      <c r="Z6" s="1180" t="s">
        <v>762</v>
      </c>
      <c r="AA6" s="1180" t="s">
        <v>763</v>
      </c>
      <c r="AB6" s="805" t="s">
        <v>307</v>
      </c>
    </row>
    <row r="7" spans="1:29" s="723" customFormat="1" ht="20.100000000000001" customHeight="1" thickBot="1">
      <c r="A7" s="715"/>
      <c r="B7" s="717"/>
      <c r="C7" s="1772" t="s">
        <v>409</v>
      </c>
      <c r="D7" s="1773"/>
      <c r="E7" s="1169" t="s">
        <v>226</v>
      </c>
      <c r="F7" s="719" t="s">
        <v>227</v>
      </c>
      <c r="G7" s="720">
        <f>G25</f>
        <v>0</v>
      </c>
      <c r="H7" s="720">
        <f t="shared" ref="H7:AA7" si="0">H25</f>
        <v>0</v>
      </c>
      <c r="I7" s="720">
        <f t="shared" si="0"/>
        <v>0</v>
      </c>
      <c r="J7" s="721">
        <f t="shared" si="0"/>
        <v>0</v>
      </c>
      <c r="K7" s="721">
        <f t="shared" si="0"/>
        <v>0</v>
      </c>
      <c r="L7" s="721">
        <f t="shared" si="0"/>
        <v>0</v>
      </c>
      <c r="M7" s="721">
        <f t="shared" si="0"/>
        <v>0</v>
      </c>
      <c r="N7" s="721">
        <f t="shared" si="0"/>
        <v>0</v>
      </c>
      <c r="O7" s="721">
        <f t="shared" si="0"/>
        <v>0</v>
      </c>
      <c r="P7" s="721">
        <f t="shared" si="0"/>
        <v>0</v>
      </c>
      <c r="Q7" s="721">
        <f t="shared" si="0"/>
        <v>0</v>
      </c>
      <c r="R7" s="721">
        <f t="shared" si="0"/>
        <v>0</v>
      </c>
      <c r="S7" s="721">
        <f t="shared" si="0"/>
        <v>0</v>
      </c>
      <c r="T7" s="721">
        <f t="shared" si="0"/>
        <v>0</v>
      </c>
      <c r="U7" s="721">
        <f t="shared" si="0"/>
        <v>0</v>
      </c>
      <c r="V7" s="721">
        <f t="shared" si="0"/>
        <v>0</v>
      </c>
      <c r="W7" s="721">
        <f t="shared" si="0"/>
        <v>0</v>
      </c>
      <c r="X7" s="721">
        <f t="shared" si="0"/>
        <v>0</v>
      </c>
      <c r="Y7" s="721">
        <f t="shared" si="0"/>
        <v>0</v>
      </c>
      <c r="Z7" s="721">
        <f>Z25</f>
        <v>0</v>
      </c>
      <c r="AA7" s="721">
        <f t="shared" si="0"/>
        <v>0</v>
      </c>
      <c r="AB7" s="722">
        <f t="shared" ref="AB7:AB13" si="1">SUM(G7:AA7)</f>
        <v>0</v>
      </c>
    </row>
    <row r="8" spans="1:29" s="723" customFormat="1" ht="20.100000000000001" customHeight="1" thickBot="1">
      <c r="A8" s="715"/>
      <c r="B8" s="717"/>
      <c r="C8" s="1176"/>
      <c r="D8" s="837" t="s">
        <v>167</v>
      </c>
      <c r="E8" s="857"/>
      <c r="F8" s="838" t="s">
        <v>302</v>
      </c>
      <c r="G8" s="727">
        <f>G7*$E$8</f>
        <v>0</v>
      </c>
      <c r="H8" s="728">
        <f>H7*$E$8</f>
        <v>0</v>
      </c>
      <c r="I8" s="728">
        <f t="shared" ref="I8:AA8" si="2">I7*$E$8</f>
        <v>0</v>
      </c>
      <c r="J8" s="728">
        <f t="shared" si="2"/>
        <v>0</v>
      </c>
      <c r="K8" s="728">
        <f t="shared" si="2"/>
        <v>0</v>
      </c>
      <c r="L8" s="728">
        <f t="shared" si="2"/>
        <v>0</v>
      </c>
      <c r="M8" s="728">
        <f t="shared" si="2"/>
        <v>0</v>
      </c>
      <c r="N8" s="728">
        <f t="shared" si="2"/>
        <v>0</v>
      </c>
      <c r="O8" s="728">
        <f t="shared" si="2"/>
        <v>0</v>
      </c>
      <c r="P8" s="728">
        <f>P7*$E$8</f>
        <v>0</v>
      </c>
      <c r="Q8" s="728">
        <f t="shared" si="2"/>
        <v>0</v>
      </c>
      <c r="R8" s="728">
        <f t="shared" si="2"/>
        <v>0</v>
      </c>
      <c r="S8" s="728">
        <f t="shared" si="2"/>
        <v>0</v>
      </c>
      <c r="T8" s="728">
        <f t="shared" si="2"/>
        <v>0</v>
      </c>
      <c r="U8" s="728">
        <f t="shared" si="2"/>
        <v>0</v>
      </c>
      <c r="V8" s="728">
        <f t="shared" si="2"/>
        <v>0</v>
      </c>
      <c r="W8" s="728">
        <f t="shared" si="2"/>
        <v>0</v>
      </c>
      <c r="X8" s="728">
        <f t="shared" si="2"/>
        <v>0</v>
      </c>
      <c r="Y8" s="728">
        <f t="shared" si="2"/>
        <v>0</v>
      </c>
      <c r="Z8" s="728">
        <f>Z7*$E$8</f>
        <v>0</v>
      </c>
      <c r="AA8" s="728">
        <f t="shared" si="2"/>
        <v>0</v>
      </c>
      <c r="AB8" s="729">
        <f>SUM(G8:AA8)</f>
        <v>0</v>
      </c>
    </row>
    <row r="9" spans="1:29" s="723" customFormat="1" ht="20.100000000000001" customHeight="1">
      <c r="A9" s="715"/>
      <c r="B9" s="839"/>
      <c r="C9" s="1169" t="s">
        <v>463</v>
      </c>
      <c r="D9" s="840"/>
      <c r="E9" s="258"/>
      <c r="F9" s="726"/>
      <c r="G9" s="858"/>
      <c r="H9" s="858"/>
      <c r="I9" s="858"/>
      <c r="J9" s="858"/>
      <c r="K9" s="858"/>
      <c r="L9" s="858"/>
      <c r="M9" s="858"/>
      <c r="N9" s="858"/>
      <c r="O9" s="858"/>
      <c r="P9" s="858"/>
      <c r="Q9" s="858"/>
      <c r="R9" s="858"/>
      <c r="S9" s="858"/>
      <c r="T9" s="858"/>
      <c r="U9" s="858"/>
      <c r="V9" s="858"/>
      <c r="W9" s="858"/>
      <c r="X9" s="858"/>
      <c r="Y9" s="858"/>
      <c r="Z9" s="858"/>
      <c r="AA9" s="858"/>
      <c r="AB9" s="729">
        <f>SUM(G9:AA9)</f>
        <v>0</v>
      </c>
    </row>
    <row r="10" spans="1:29" s="716" customFormat="1" ht="20.100000000000001" customHeight="1" thickBot="1">
      <c r="A10" s="715"/>
      <c r="B10" s="1774" t="s">
        <v>466</v>
      </c>
      <c r="C10" s="1775"/>
      <c r="D10" s="1775"/>
      <c r="E10" s="1775"/>
      <c r="F10" s="730"/>
      <c r="G10" s="731">
        <f>G8-SUM(G9:G9)</f>
        <v>0</v>
      </c>
      <c r="H10" s="732">
        <f t="shared" ref="H10:AA10" si="3">H8-SUM(H9:H9)</f>
        <v>0</v>
      </c>
      <c r="I10" s="732">
        <f t="shared" si="3"/>
        <v>0</v>
      </c>
      <c r="J10" s="732">
        <f t="shared" si="3"/>
        <v>0</v>
      </c>
      <c r="K10" s="732">
        <f t="shared" si="3"/>
        <v>0</v>
      </c>
      <c r="L10" s="732">
        <f t="shared" si="3"/>
        <v>0</v>
      </c>
      <c r="M10" s="732">
        <f t="shared" si="3"/>
        <v>0</v>
      </c>
      <c r="N10" s="732">
        <f t="shared" si="3"/>
        <v>0</v>
      </c>
      <c r="O10" s="732">
        <f t="shared" si="3"/>
        <v>0</v>
      </c>
      <c r="P10" s="732">
        <f t="shared" si="3"/>
        <v>0</v>
      </c>
      <c r="Q10" s="732">
        <f t="shared" si="3"/>
        <v>0</v>
      </c>
      <c r="R10" s="732">
        <f t="shared" si="3"/>
        <v>0</v>
      </c>
      <c r="S10" s="732">
        <f t="shared" si="3"/>
        <v>0</v>
      </c>
      <c r="T10" s="732">
        <f t="shared" si="3"/>
        <v>0</v>
      </c>
      <c r="U10" s="732">
        <f t="shared" si="3"/>
        <v>0</v>
      </c>
      <c r="V10" s="732">
        <f t="shared" si="3"/>
        <v>0</v>
      </c>
      <c r="W10" s="732">
        <f t="shared" si="3"/>
        <v>0</v>
      </c>
      <c r="X10" s="732">
        <f t="shared" si="3"/>
        <v>0</v>
      </c>
      <c r="Y10" s="732">
        <f t="shared" si="3"/>
        <v>0</v>
      </c>
      <c r="Z10" s="732">
        <f>Z8-SUM(Z9:Z9)</f>
        <v>0</v>
      </c>
      <c r="AA10" s="732">
        <f t="shared" si="3"/>
        <v>0</v>
      </c>
      <c r="AB10" s="733">
        <f>SUM(G10:AA10)</f>
        <v>0</v>
      </c>
    </row>
    <row r="11" spans="1:29" s="723" customFormat="1" ht="20.100000000000001" customHeight="1" thickBot="1">
      <c r="A11" s="715"/>
      <c r="B11" s="717"/>
      <c r="C11" s="1776" t="s">
        <v>1071</v>
      </c>
      <c r="D11" s="1777"/>
      <c r="E11" s="1169" t="s">
        <v>226</v>
      </c>
      <c r="F11" s="719" t="s">
        <v>227</v>
      </c>
      <c r="G11" s="841">
        <f t="shared" ref="G11:AA11" si="4">G64</f>
        <v>0</v>
      </c>
      <c r="H11" s="841">
        <f t="shared" si="4"/>
        <v>0</v>
      </c>
      <c r="I11" s="841">
        <f t="shared" si="4"/>
        <v>0</v>
      </c>
      <c r="J11" s="842">
        <f t="shared" si="4"/>
        <v>0</v>
      </c>
      <c r="K11" s="842">
        <f t="shared" si="4"/>
        <v>0</v>
      </c>
      <c r="L11" s="842">
        <f t="shared" si="4"/>
        <v>0</v>
      </c>
      <c r="M11" s="842">
        <f t="shared" si="4"/>
        <v>0</v>
      </c>
      <c r="N11" s="842">
        <f t="shared" si="4"/>
        <v>0</v>
      </c>
      <c r="O11" s="842">
        <f t="shared" si="4"/>
        <v>0</v>
      </c>
      <c r="P11" s="842">
        <f t="shared" si="4"/>
        <v>0</v>
      </c>
      <c r="Q11" s="842">
        <f t="shared" si="4"/>
        <v>0</v>
      </c>
      <c r="R11" s="842">
        <f t="shared" si="4"/>
        <v>0</v>
      </c>
      <c r="S11" s="842">
        <f t="shared" si="4"/>
        <v>0</v>
      </c>
      <c r="T11" s="842">
        <f t="shared" si="4"/>
        <v>0</v>
      </c>
      <c r="U11" s="842">
        <f t="shared" si="4"/>
        <v>0</v>
      </c>
      <c r="V11" s="842">
        <f t="shared" si="4"/>
        <v>0</v>
      </c>
      <c r="W11" s="842">
        <f t="shared" si="4"/>
        <v>0</v>
      </c>
      <c r="X11" s="842">
        <f t="shared" si="4"/>
        <v>0</v>
      </c>
      <c r="Y11" s="842">
        <f t="shared" si="4"/>
        <v>0</v>
      </c>
      <c r="Z11" s="842">
        <f t="shared" si="4"/>
        <v>0</v>
      </c>
      <c r="AA11" s="842">
        <f t="shared" si="4"/>
        <v>0</v>
      </c>
      <c r="AB11" s="843">
        <f t="shared" si="1"/>
        <v>0</v>
      </c>
    </row>
    <row r="12" spans="1:29" s="723" customFormat="1" ht="20.100000000000001" customHeight="1" thickBot="1">
      <c r="A12" s="715"/>
      <c r="B12" s="717"/>
      <c r="C12" s="1175"/>
      <c r="D12" s="844" t="s">
        <v>167</v>
      </c>
      <c r="E12" s="857"/>
      <c r="F12" s="726" t="s">
        <v>302</v>
      </c>
      <c r="G12" s="727">
        <f>G11*$E$12</f>
        <v>0</v>
      </c>
      <c r="H12" s="728">
        <f>H11*$E$12</f>
        <v>0</v>
      </c>
      <c r="I12" s="728">
        <f>I11*$E$12</f>
        <v>0</v>
      </c>
      <c r="J12" s="728">
        <f t="shared" ref="J12:AA12" si="5">J11*$E$12</f>
        <v>0</v>
      </c>
      <c r="K12" s="728">
        <f t="shared" si="5"/>
        <v>0</v>
      </c>
      <c r="L12" s="728">
        <f t="shared" si="5"/>
        <v>0</v>
      </c>
      <c r="M12" s="728">
        <f t="shared" si="5"/>
        <v>0</v>
      </c>
      <c r="N12" s="728">
        <f t="shared" si="5"/>
        <v>0</v>
      </c>
      <c r="O12" s="728">
        <f t="shared" si="5"/>
        <v>0</v>
      </c>
      <c r="P12" s="728">
        <f t="shared" si="5"/>
        <v>0</v>
      </c>
      <c r="Q12" s="728">
        <f t="shared" si="5"/>
        <v>0</v>
      </c>
      <c r="R12" s="728">
        <f t="shared" si="5"/>
        <v>0</v>
      </c>
      <c r="S12" s="728">
        <f t="shared" si="5"/>
        <v>0</v>
      </c>
      <c r="T12" s="728">
        <f t="shared" si="5"/>
        <v>0</v>
      </c>
      <c r="U12" s="728">
        <f t="shared" si="5"/>
        <v>0</v>
      </c>
      <c r="V12" s="728">
        <f t="shared" si="5"/>
        <v>0</v>
      </c>
      <c r="W12" s="728">
        <f t="shared" si="5"/>
        <v>0</v>
      </c>
      <c r="X12" s="728">
        <f t="shared" si="5"/>
        <v>0</v>
      </c>
      <c r="Y12" s="728">
        <f t="shared" si="5"/>
        <v>0</v>
      </c>
      <c r="Z12" s="728">
        <f>Z11*$E$12</f>
        <v>0</v>
      </c>
      <c r="AA12" s="728">
        <f t="shared" si="5"/>
        <v>0</v>
      </c>
      <c r="AB12" s="729">
        <f t="shared" si="1"/>
        <v>0</v>
      </c>
    </row>
    <row r="13" spans="1:29" s="716" customFormat="1" ht="20.100000000000001" customHeight="1" thickBot="1">
      <c r="A13" s="715"/>
      <c r="B13" s="1774" t="s">
        <v>628</v>
      </c>
      <c r="C13" s="1775"/>
      <c r="D13" s="1775"/>
      <c r="E13" s="1775"/>
      <c r="F13" s="845"/>
      <c r="G13" s="731">
        <f>G12</f>
        <v>0</v>
      </c>
      <c r="H13" s="732">
        <f t="shared" ref="H13:AA13" si="6">H12</f>
        <v>0</v>
      </c>
      <c r="I13" s="732">
        <f t="shared" si="6"/>
        <v>0</v>
      </c>
      <c r="J13" s="732">
        <f t="shared" si="6"/>
        <v>0</v>
      </c>
      <c r="K13" s="732">
        <f t="shared" si="6"/>
        <v>0</v>
      </c>
      <c r="L13" s="732">
        <f t="shared" si="6"/>
        <v>0</v>
      </c>
      <c r="M13" s="732">
        <f t="shared" si="6"/>
        <v>0</v>
      </c>
      <c r="N13" s="732">
        <f t="shared" si="6"/>
        <v>0</v>
      </c>
      <c r="O13" s="732">
        <f t="shared" si="6"/>
        <v>0</v>
      </c>
      <c r="P13" s="732">
        <f t="shared" si="6"/>
        <v>0</v>
      </c>
      <c r="Q13" s="732">
        <f t="shared" si="6"/>
        <v>0</v>
      </c>
      <c r="R13" s="732">
        <f t="shared" si="6"/>
        <v>0</v>
      </c>
      <c r="S13" s="732">
        <f t="shared" si="6"/>
        <v>0</v>
      </c>
      <c r="T13" s="732">
        <f t="shared" si="6"/>
        <v>0</v>
      </c>
      <c r="U13" s="732">
        <f t="shared" si="6"/>
        <v>0</v>
      </c>
      <c r="V13" s="732">
        <f t="shared" si="6"/>
        <v>0</v>
      </c>
      <c r="W13" s="732">
        <f t="shared" si="6"/>
        <v>0</v>
      </c>
      <c r="X13" s="732">
        <f t="shared" si="6"/>
        <v>0</v>
      </c>
      <c r="Y13" s="732">
        <f t="shared" si="6"/>
        <v>0</v>
      </c>
      <c r="Z13" s="732">
        <f>Z12</f>
        <v>0</v>
      </c>
      <c r="AA13" s="732">
        <f t="shared" si="6"/>
        <v>0</v>
      </c>
      <c r="AB13" s="733">
        <f t="shared" si="1"/>
        <v>0</v>
      </c>
    </row>
    <row r="14" spans="1:29" s="723" customFormat="1" ht="8.25" customHeight="1">
      <c r="A14" s="734"/>
      <c r="B14" s="734"/>
      <c r="C14" s="735"/>
      <c r="D14" s="735"/>
      <c r="E14" s="736"/>
      <c r="F14" s="735"/>
      <c r="G14" s="737"/>
      <c r="H14" s="737"/>
      <c r="I14" s="737"/>
      <c r="J14" s="737"/>
      <c r="K14" s="737"/>
      <c r="L14" s="737"/>
      <c r="M14" s="737"/>
      <c r="N14" s="737"/>
      <c r="O14" s="737"/>
      <c r="P14" s="737"/>
      <c r="Q14" s="737"/>
      <c r="R14" s="737"/>
      <c r="S14" s="737"/>
      <c r="T14" s="737"/>
      <c r="U14" s="737"/>
      <c r="V14" s="737"/>
      <c r="W14" s="737"/>
      <c r="X14" s="737"/>
      <c r="Y14" s="737"/>
      <c r="Z14" s="737"/>
      <c r="AA14" s="737"/>
      <c r="AB14" s="737"/>
    </row>
    <row r="15" spans="1:29" s="723" customFormat="1" ht="13.5" customHeight="1">
      <c r="B15" s="738" t="s">
        <v>105</v>
      </c>
      <c r="C15" s="1778" t="s">
        <v>682</v>
      </c>
      <c r="D15" s="1717"/>
      <c r="E15" s="1717"/>
      <c r="F15" s="1717"/>
      <c r="G15" s="1717"/>
      <c r="H15" s="1717"/>
      <c r="I15" s="1717"/>
      <c r="J15" s="1717"/>
      <c r="K15" s="1717"/>
      <c r="L15" s="1717"/>
      <c r="M15" s="1717"/>
      <c r="N15" s="1717"/>
      <c r="O15" s="1717"/>
      <c r="P15" s="1717"/>
      <c r="Q15" s="1717"/>
      <c r="R15" s="1717"/>
      <c r="S15" s="1717"/>
      <c r="T15" s="1717"/>
      <c r="U15" s="1717"/>
      <c r="V15" s="1717"/>
      <c r="W15" s="1717"/>
      <c r="X15" s="1717"/>
      <c r="Y15" s="1717"/>
      <c r="Z15" s="1717"/>
      <c r="AA15" s="1717"/>
      <c r="AB15" s="1717"/>
      <c r="AC15" s="1717"/>
    </row>
    <row r="16" spans="1:29" s="723" customFormat="1" ht="13.5" customHeight="1">
      <c r="B16" s="738" t="s">
        <v>106</v>
      </c>
      <c r="C16" s="1778" t="s">
        <v>406</v>
      </c>
      <c r="D16" s="1717"/>
      <c r="E16" s="1717"/>
      <c r="F16" s="1717"/>
      <c r="G16" s="1717"/>
      <c r="H16" s="1717"/>
      <c r="I16" s="1717"/>
      <c r="J16" s="1717"/>
      <c r="K16" s="1717"/>
      <c r="L16" s="1717"/>
      <c r="M16" s="1717"/>
      <c r="N16" s="1717"/>
      <c r="O16" s="1717"/>
      <c r="P16" s="1717"/>
      <c r="Q16" s="1717"/>
      <c r="R16" s="1717"/>
      <c r="S16" s="1717"/>
      <c r="T16" s="1717"/>
      <c r="U16" s="1717"/>
      <c r="V16" s="1717"/>
      <c r="W16" s="1717"/>
      <c r="X16" s="1717"/>
      <c r="Y16" s="1717"/>
      <c r="Z16" s="1717"/>
      <c r="AA16" s="1717"/>
      <c r="AB16" s="1717"/>
      <c r="AC16" s="1717"/>
    </row>
    <row r="17" spans="1:29" s="723" customFormat="1" ht="13.5" customHeight="1">
      <c r="B17" s="738" t="s">
        <v>253</v>
      </c>
      <c r="C17" s="1700" t="s">
        <v>679</v>
      </c>
      <c r="D17" s="1717"/>
      <c r="E17" s="1717"/>
      <c r="F17" s="1717"/>
      <c r="G17" s="1717"/>
      <c r="H17" s="1717"/>
      <c r="I17" s="1717"/>
      <c r="J17" s="1717"/>
      <c r="K17" s="1717"/>
      <c r="L17" s="1717"/>
      <c r="M17" s="1717"/>
      <c r="N17" s="1717"/>
      <c r="O17" s="1717"/>
      <c r="P17" s="1717"/>
      <c r="Q17" s="1717"/>
      <c r="R17" s="1717"/>
      <c r="S17" s="1717"/>
      <c r="T17" s="1717"/>
      <c r="U17" s="1717"/>
      <c r="V17" s="1717"/>
      <c r="W17" s="1717"/>
      <c r="X17" s="1717"/>
      <c r="Y17" s="1717"/>
      <c r="Z17" s="1717"/>
      <c r="AA17" s="1717"/>
      <c r="AB17" s="1717"/>
      <c r="AC17" s="1717"/>
    </row>
    <row r="18" spans="1:29" s="723" customFormat="1" ht="13.5" customHeight="1">
      <c r="B18" s="738" t="s">
        <v>254</v>
      </c>
      <c r="C18" s="1709" t="s">
        <v>672</v>
      </c>
      <c r="D18" s="1717"/>
      <c r="E18" s="1717"/>
      <c r="F18" s="1717"/>
      <c r="G18" s="1717"/>
      <c r="H18" s="1717"/>
      <c r="I18" s="1717"/>
      <c r="J18" s="1717"/>
      <c r="K18" s="1717"/>
      <c r="L18" s="1717"/>
      <c r="M18" s="1717"/>
      <c r="N18" s="1717"/>
      <c r="O18" s="1717"/>
      <c r="P18" s="1717"/>
      <c r="Q18" s="1717"/>
      <c r="R18" s="1717"/>
      <c r="S18" s="1717"/>
      <c r="T18" s="1717"/>
      <c r="U18" s="1717"/>
      <c r="V18" s="1717"/>
      <c r="W18" s="1717"/>
      <c r="X18" s="1717"/>
      <c r="Y18" s="1717"/>
      <c r="Z18" s="1717"/>
      <c r="AA18" s="1717"/>
      <c r="AB18" s="1717"/>
      <c r="AC18" s="1717"/>
    </row>
    <row r="19" spans="1:29" s="723" customFormat="1" ht="13.5" customHeight="1">
      <c r="B19" s="738" t="s">
        <v>251</v>
      </c>
      <c r="C19" s="1718" t="s">
        <v>810</v>
      </c>
      <c r="D19" s="1711"/>
      <c r="E19" s="1711"/>
      <c r="F19" s="1711"/>
      <c r="G19" s="1711"/>
      <c r="H19" s="1711"/>
      <c r="I19" s="1711"/>
      <c r="J19" s="1711"/>
      <c r="K19" s="1711"/>
      <c r="L19" s="1711"/>
      <c r="M19" s="1711"/>
      <c r="N19" s="1711"/>
      <c r="O19" s="1711"/>
      <c r="P19" s="1711"/>
      <c r="Q19" s="1711"/>
      <c r="R19" s="1711"/>
      <c r="S19" s="1711"/>
      <c r="T19" s="1711"/>
      <c r="U19" s="1711"/>
      <c r="V19" s="1711"/>
      <c r="W19" s="1711"/>
      <c r="X19" s="1711"/>
      <c r="Y19" s="1711"/>
      <c r="Z19" s="1711"/>
      <c r="AA19" s="1711"/>
      <c r="AB19" s="1711"/>
      <c r="AC19" s="1711"/>
    </row>
    <row r="20" spans="1:29" s="723" customFormat="1" ht="13.5" customHeight="1">
      <c r="B20" s="738" t="s">
        <v>252</v>
      </c>
      <c r="C20" s="1700" t="s">
        <v>683</v>
      </c>
      <c r="D20" s="1717"/>
      <c r="E20" s="1717"/>
      <c r="F20" s="1717"/>
      <c r="G20" s="1717"/>
      <c r="H20" s="1717"/>
      <c r="I20" s="1717"/>
      <c r="J20" s="1717"/>
      <c r="K20" s="1717"/>
      <c r="L20" s="1717"/>
      <c r="M20" s="1717"/>
      <c r="N20" s="1717"/>
      <c r="O20" s="1717"/>
      <c r="P20" s="1717"/>
      <c r="Q20" s="1717"/>
      <c r="R20" s="1717"/>
      <c r="S20" s="1717"/>
      <c r="T20" s="1717"/>
      <c r="U20" s="1717"/>
      <c r="V20" s="1717"/>
      <c r="W20" s="1717"/>
      <c r="X20" s="1717"/>
      <c r="Y20" s="1717"/>
      <c r="Z20" s="1717"/>
      <c r="AA20" s="1717"/>
      <c r="AB20" s="1717"/>
      <c r="AC20" s="1717"/>
    </row>
    <row r="21" spans="1:29" s="723" customFormat="1" ht="15.75" customHeight="1"/>
    <row r="22" spans="1:29" s="742" customFormat="1" ht="14.4">
      <c r="B22" s="259" t="s">
        <v>447</v>
      </c>
      <c r="C22" s="741"/>
      <c r="D22" s="741"/>
      <c r="E22" s="741"/>
      <c r="F22" s="741"/>
      <c r="G22" s="741"/>
      <c r="H22" s="261"/>
      <c r="AA22" s="740"/>
      <c r="AB22" s="740"/>
    </row>
    <row r="23" spans="1:29" s="742" customFormat="1" ht="18" customHeight="1" thickBot="1">
      <c r="A23" s="741"/>
      <c r="B23" s="846" t="s">
        <v>467</v>
      </c>
      <c r="I23" s="263"/>
      <c r="J23" s="263"/>
      <c r="K23" s="263"/>
      <c r="L23" s="263"/>
      <c r="M23" s="263"/>
      <c r="N23" s="263"/>
      <c r="O23" s="263"/>
      <c r="P23" s="263"/>
      <c r="Q23" s="263"/>
      <c r="R23" s="263"/>
      <c r="S23" s="263"/>
      <c r="T23" s="263"/>
      <c r="U23" s="263"/>
      <c r="V23" s="263"/>
      <c r="W23" s="263"/>
      <c r="X23" s="263"/>
      <c r="Y23" s="263"/>
      <c r="Z23" s="263"/>
      <c r="AA23" s="740"/>
      <c r="AB23" s="740"/>
      <c r="AC23" s="263"/>
    </row>
    <row r="24" spans="1:29" s="742" customFormat="1" ht="18" customHeight="1" thickBot="1">
      <c r="A24" s="741"/>
      <c r="B24" s="1779" t="s">
        <v>448</v>
      </c>
      <c r="C24" s="1768"/>
      <c r="D24" s="1768"/>
      <c r="E24" s="1768"/>
      <c r="F24" s="805" t="s">
        <v>378</v>
      </c>
      <c r="G24" s="1180" t="s">
        <v>602</v>
      </c>
      <c r="H24" s="1180" t="s">
        <v>603</v>
      </c>
      <c r="I24" s="1180" t="s">
        <v>604</v>
      </c>
      <c r="J24" s="1180" t="s">
        <v>605</v>
      </c>
      <c r="K24" s="1180" t="s">
        <v>606</v>
      </c>
      <c r="L24" s="1180" t="s">
        <v>607</v>
      </c>
      <c r="M24" s="1180" t="s">
        <v>608</v>
      </c>
      <c r="N24" s="1180" t="s">
        <v>609</v>
      </c>
      <c r="O24" s="1180" t="s">
        <v>610</v>
      </c>
      <c r="P24" s="1180" t="s">
        <v>611</v>
      </c>
      <c r="Q24" s="1180" t="s">
        <v>612</v>
      </c>
      <c r="R24" s="1180" t="s">
        <v>613</v>
      </c>
      <c r="S24" s="1180" t="s">
        <v>614</v>
      </c>
      <c r="T24" s="1180" t="s">
        <v>615</v>
      </c>
      <c r="U24" s="1180" t="s">
        <v>616</v>
      </c>
      <c r="V24" s="1180" t="s">
        <v>617</v>
      </c>
      <c r="W24" s="1180" t="s">
        <v>618</v>
      </c>
      <c r="X24" s="1180" t="s">
        <v>619</v>
      </c>
      <c r="Y24" s="1180" t="s">
        <v>761</v>
      </c>
      <c r="Z24" s="1180" t="s">
        <v>762</v>
      </c>
      <c r="AA24" s="1180" t="s">
        <v>763</v>
      </c>
      <c r="AB24" s="755" t="s">
        <v>449</v>
      </c>
    </row>
    <row r="25" spans="1:29" s="746" customFormat="1" ht="18" customHeight="1">
      <c r="A25" s="743"/>
      <c r="B25" s="744" t="s">
        <v>109</v>
      </c>
      <c r="C25" s="745"/>
      <c r="D25" s="745"/>
      <c r="E25" s="745"/>
      <c r="F25" s="343" t="s">
        <v>450</v>
      </c>
      <c r="G25" s="344">
        <f>SUM(G26:G35)</f>
        <v>0</v>
      </c>
      <c r="H25" s="345">
        <f t="shared" ref="H25:AA25" si="7">SUM(H26:H35)</f>
        <v>0</v>
      </c>
      <c r="I25" s="345">
        <f t="shared" si="7"/>
        <v>0</v>
      </c>
      <c r="J25" s="345">
        <f t="shared" si="7"/>
        <v>0</v>
      </c>
      <c r="K25" s="345">
        <f t="shared" si="7"/>
        <v>0</v>
      </c>
      <c r="L25" s="345">
        <f t="shared" si="7"/>
        <v>0</v>
      </c>
      <c r="M25" s="345">
        <f t="shared" si="7"/>
        <v>0</v>
      </c>
      <c r="N25" s="345">
        <f t="shared" si="7"/>
        <v>0</v>
      </c>
      <c r="O25" s="345">
        <f t="shared" si="7"/>
        <v>0</v>
      </c>
      <c r="P25" s="345">
        <f t="shared" si="7"/>
        <v>0</v>
      </c>
      <c r="Q25" s="345">
        <f t="shared" si="7"/>
        <v>0</v>
      </c>
      <c r="R25" s="345">
        <f t="shared" si="7"/>
        <v>0</v>
      </c>
      <c r="S25" s="345">
        <f t="shared" si="7"/>
        <v>0</v>
      </c>
      <c r="T25" s="345">
        <f t="shared" si="7"/>
        <v>0</v>
      </c>
      <c r="U25" s="345">
        <f t="shared" si="7"/>
        <v>0</v>
      </c>
      <c r="V25" s="345">
        <f t="shared" si="7"/>
        <v>0</v>
      </c>
      <c r="W25" s="345">
        <f t="shared" si="7"/>
        <v>0</v>
      </c>
      <c r="X25" s="345">
        <f t="shared" si="7"/>
        <v>0</v>
      </c>
      <c r="Y25" s="345">
        <f t="shared" si="7"/>
        <v>0</v>
      </c>
      <c r="Z25" s="345">
        <f t="shared" si="7"/>
        <v>0</v>
      </c>
      <c r="AA25" s="344">
        <f t="shared" si="7"/>
        <v>0</v>
      </c>
      <c r="AB25" s="346">
        <f t="shared" ref="AB25:AB35" si="8">SUM(G25:AA25)</f>
        <v>0</v>
      </c>
    </row>
    <row r="26" spans="1:29" s="742" customFormat="1" ht="18" customHeight="1">
      <c r="A26" s="741"/>
      <c r="B26" s="1106"/>
      <c r="C26" s="451"/>
      <c r="D26" s="445"/>
      <c r="E26" s="445"/>
      <c r="F26" s="854" t="s">
        <v>450</v>
      </c>
      <c r="G26" s="442"/>
      <c r="H26" s="443"/>
      <c r="I26" s="443"/>
      <c r="J26" s="443"/>
      <c r="K26" s="443"/>
      <c r="L26" s="443"/>
      <c r="M26" s="443"/>
      <c r="N26" s="443"/>
      <c r="O26" s="443"/>
      <c r="P26" s="443"/>
      <c r="Q26" s="443"/>
      <c r="R26" s="443"/>
      <c r="S26" s="443"/>
      <c r="T26" s="443"/>
      <c r="U26" s="443"/>
      <c r="V26" s="443"/>
      <c r="W26" s="443"/>
      <c r="X26" s="443"/>
      <c r="Y26" s="443"/>
      <c r="Z26" s="443"/>
      <c r="AA26" s="442"/>
      <c r="AB26" s="266">
        <f t="shared" si="8"/>
        <v>0</v>
      </c>
    </row>
    <row r="27" spans="1:29" s="742" customFormat="1" ht="18" customHeight="1">
      <c r="A27" s="741"/>
      <c r="B27" s="1106"/>
      <c r="C27" s="451"/>
      <c r="D27" s="445"/>
      <c r="E27" s="445"/>
      <c r="F27" s="854" t="s">
        <v>450</v>
      </c>
      <c r="G27" s="442"/>
      <c r="H27" s="443"/>
      <c r="I27" s="443"/>
      <c r="J27" s="443"/>
      <c r="K27" s="443"/>
      <c r="L27" s="443"/>
      <c r="M27" s="443"/>
      <c r="N27" s="443"/>
      <c r="O27" s="443"/>
      <c r="P27" s="443"/>
      <c r="Q27" s="443"/>
      <c r="R27" s="443"/>
      <c r="S27" s="443"/>
      <c r="T27" s="443"/>
      <c r="U27" s="443"/>
      <c r="V27" s="443"/>
      <c r="W27" s="443"/>
      <c r="X27" s="443"/>
      <c r="Y27" s="443"/>
      <c r="Z27" s="443"/>
      <c r="AA27" s="442"/>
      <c r="AB27" s="266">
        <f t="shared" si="8"/>
        <v>0</v>
      </c>
    </row>
    <row r="28" spans="1:29" s="742" customFormat="1" ht="18" customHeight="1">
      <c r="A28" s="741"/>
      <c r="B28" s="1106"/>
      <c r="C28" s="451"/>
      <c r="D28" s="445"/>
      <c r="E28" s="445"/>
      <c r="F28" s="854" t="s">
        <v>450</v>
      </c>
      <c r="G28" s="442"/>
      <c r="H28" s="443"/>
      <c r="I28" s="443"/>
      <c r="J28" s="443"/>
      <c r="K28" s="443"/>
      <c r="L28" s="443"/>
      <c r="M28" s="443"/>
      <c r="N28" s="443"/>
      <c r="O28" s="443"/>
      <c r="P28" s="443"/>
      <c r="Q28" s="443"/>
      <c r="R28" s="443"/>
      <c r="S28" s="443"/>
      <c r="T28" s="443"/>
      <c r="U28" s="443"/>
      <c r="V28" s="443"/>
      <c r="W28" s="443"/>
      <c r="X28" s="443"/>
      <c r="Y28" s="443"/>
      <c r="Z28" s="443"/>
      <c r="AA28" s="442"/>
      <c r="AB28" s="266">
        <f t="shared" si="8"/>
        <v>0</v>
      </c>
    </row>
    <row r="29" spans="1:29" s="742" customFormat="1" ht="18" customHeight="1">
      <c r="A29" s="741"/>
      <c r="B29" s="1106"/>
      <c r="C29" s="451"/>
      <c r="D29" s="445"/>
      <c r="E29" s="445"/>
      <c r="F29" s="854" t="s">
        <v>450</v>
      </c>
      <c r="G29" s="442"/>
      <c r="H29" s="443"/>
      <c r="I29" s="443"/>
      <c r="J29" s="443"/>
      <c r="K29" s="443"/>
      <c r="L29" s="443"/>
      <c r="M29" s="443"/>
      <c r="N29" s="443"/>
      <c r="O29" s="443"/>
      <c r="P29" s="443"/>
      <c r="Q29" s="443"/>
      <c r="R29" s="443"/>
      <c r="S29" s="443"/>
      <c r="T29" s="443"/>
      <c r="U29" s="443"/>
      <c r="V29" s="443"/>
      <c r="W29" s="443"/>
      <c r="X29" s="443"/>
      <c r="Y29" s="443"/>
      <c r="Z29" s="443"/>
      <c r="AA29" s="442"/>
      <c r="AB29" s="266">
        <f t="shared" si="8"/>
        <v>0</v>
      </c>
    </row>
    <row r="30" spans="1:29" s="742" customFormat="1" ht="18" customHeight="1">
      <c r="A30" s="741"/>
      <c r="B30" s="1106"/>
      <c r="C30" s="1182"/>
      <c r="D30" s="445"/>
      <c r="E30" s="445"/>
      <c r="F30" s="854" t="s">
        <v>450</v>
      </c>
      <c r="G30" s="442"/>
      <c r="H30" s="443"/>
      <c r="I30" s="443"/>
      <c r="J30" s="443"/>
      <c r="K30" s="443"/>
      <c r="L30" s="443"/>
      <c r="M30" s="443"/>
      <c r="N30" s="443"/>
      <c r="O30" s="443"/>
      <c r="P30" s="443"/>
      <c r="Q30" s="443"/>
      <c r="R30" s="443"/>
      <c r="S30" s="443"/>
      <c r="T30" s="443"/>
      <c r="U30" s="443"/>
      <c r="V30" s="443"/>
      <c r="W30" s="443"/>
      <c r="X30" s="443"/>
      <c r="Y30" s="443"/>
      <c r="Z30" s="443"/>
      <c r="AA30" s="442"/>
      <c r="AB30" s="266">
        <f t="shared" si="8"/>
        <v>0</v>
      </c>
    </row>
    <row r="31" spans="1:29" s="742" customFormat="1" ht="18" customHeight="1">
      <c r="A31" s="741"/>
      <c r="B31" s="1106"/>
      <c r="C31" s="1182"/>
      <c r="D31" s="445"/>
      <c r="E31" s="445"/>
      <c r="F31" s="854" t="s">
        <v>450</v>
      </c>
      <c r="G31" s="442"/>
      <c r="H31" s="443"/>
      <c r="I31" s="443"/>
      <c r="J31" s="443"/>
      <c r="K31" s="443"/>
      <c r="L31" s="443"/>
      <c r="M31" s="443"/>
      <c r="N31" s="443"/>
      <c r="O31" s="443"/>
      <c r="P31" s="443"/>
      <c r="Q31" s="443"/>
      <c r="R31" s="443"/>
      <c r="S31" s="443"/>
      <c r="T31" s="443"/>
      <c r="U31" s="443"/>
      <c r="V31" s="443"/>
      <c r="W31" s="443"/>
      <c r="X31" s="443"/>
      <c r="Y31" s="443"/>
      <c r="Z31" s="443"/>
      <c r="AA31" s="442"/>
      <c r="AB31" s="266">
        <f t="shared" si="8"/>
        <v>0</v>
      </c>
    </row>
    <row r="32" spans="1:29" s="742" customFormat="1" ht="18" customHeight="1">
      <c r="A32" s="741"/>
      <c r="B32" s="1106"/>
      <c r="C32" s="1182"/>
      <c r="D32" s="445"/>
      <c r="E32" s="445"/>
      <c r="F32" s="854" t="s">
        <v>450</v>
      </c>
      <c r="G32" s="442"/>
      <c r="H32" s="443"/>
      <c r="I32" s="443"/>
      <c r="J32" s="443"/>
      <c r="K32" s="443"/>
      <c r="L32" s="443"/>
      <c r="M32" s="443"/>
      <c r="N32" s="443"/>
      <c r="O32" s="443"/>
      <c r="P32" s="443"/>
      <c r="Q32" s="443"/>
      <c r="R32" s="443"/>
      <c r="S32" s="443"/>
      <c r="T32" s="443"/>
      <c r="U32" s="443"/>
      <c r="V32" s="443"/>
      <c r="W32" s="443"/>
      <c r="X32" s="443"/>
      <c r="Y32" s="443"/>
      <c r="Z32" s="443"/>
      <c r="AA32" s="442"/>
      <c r="AB32" s="266">
        <f t="shared" si="8"/>
        <v>0</v>
      </c>
    </row>
    <row r="33" spans="1:29" s="742" customFormat="1" ht="18" customHeight="1">
      <c r="A33" s="741"/>
      <c r="B33" s="1106"/>
      <c r="C33" s="1182"/>
      <c r="D33" s="445"/>
      <c r="E33" s="445"/>
      <c r="F33" s="854" t="s">
        <v>450</v>
      </c>
      <c r="G33" s="442"/>
      <c r="H33" s="443"/>
      <c r="I33" s="443"/>
      <c r="J33" s="443"/>
      <c r="K33" s="443"/>
      <c r="L33" s="443"/>
      <c r="M33" s="443"/>
      <c r="N33" s="443"/>
      <c r="O33" s="443"/>
      <c r="P33" s="443"/>
      <c r="Q33" s="443"/>
      <c r="R33" s="443"/>
      <c r="S33" s="443"/>
      <c r="T33" s="443"/>
      <c r="U33" s="443"/>
      <c r="V33" s="443"/>
      <c r="W33" s="443"/>
      <c r="X33" s="443"/>
      <c r="Y33" s="443"/>
      <c r="Z33" s="443"/>
      <c r="AA33" s="442"/>
      <c r="AB33" s="266">
        <f t="shared" si="8"/>
        <v>0</v>
      </c>
    </row>
    <row r="34" spans="1:29" s="742" customFormat="1" ht="18" customHeight="1">
      <c r="A34" s="741"/>
      <c r="B34" s="1106"/>
      <c r="C34" s="1182"/>
      <c r="D34" s="445"/>
      <c r="E34" s="445"/>
      <c r="F34" s="854" t="s">
        <v>450</v>
      </c>
      <c r="G34" s="442"/>
      <c r="H34" s="443"/>
      <c r="I34" s="443"/>
      <c r="J34" s="443"/>
      <c r="K34" s="443"/>
      <c r="L34" s="443"/>
      <c r="M34" s="443"/>
      <c r="N34" s="443"/>
      <c r="O34" s="443"/>
      <c r="P34" s="443"/>
      <c r="Q34" s="443"/>
      <c r="R34" s="443"/>
      <c r="S34" s="443"/>
      <c r="T34" s="443"/>
      <c r="U34" s="443"/>
      <c r="V34" s="443"/>
      <c r="W34" s="443"/>
      <c r="X34" s="443"/>
      <c r="Y34" s="443"/>
      <c r="Z34" s="443"/>
      <c r="AA34" s="442"/>
      <c r="AB34" s="266">
        <f t="shared" si="8"/>
        <v>0</v>
      </c>
    </row>
    <row r="35" spans="1:29" s="742" customFormat="1" ht="18" customHeight="1" thickBot="1">
      <c r="A35" s="741"/>
      <c r="B35" s="748"/>
      <c r="C35" s="1184"/>
      <c r="D35" s="447"/>
      <c r="E35" s="447"/>
      <c r="F35" s="855" t="s">
        <v>450</v>
      </c>
      <c r="G35" s="454"/>
      <c r="H35" s="455"/>
      <c r="I35" s="455"/>
      <c r="J35" s="455"/>
      <c r="K35" s="455"/>
      <c r="L35" s="455"/>
      <c r="M35" s="455"/>
      <c r="N35" s="455"/>
      <c r="O35" s="455"/>
      <c r="P35" s="455"/>
      <c r="Q35" s="455"/>
      <c r="R35" s="455"/>
      <c r="S35" s="455"/>
      <c r="T35" s="455"/>
      <c r="U35" s="455"/>
      <c r="V35" s="455"/>
      <c r="W35" s="455"/>
      <c r="X35" s="455"/>
      <c r="Y35" s="455"/>
      <c r="Z35" s="455"/>
      <c r="AA35" s="454"/>
      <c r="AB35" s="268">
        <f t="shared" si="8"/>
        <v>0</v>
      </c>
    </row>
    <row r="36" spans="1:29" s="742" customFormat="1" ht="12">
      <c r="A36" s="741"/>
      <c r="B36" s="1095" t="s">
        <v>105</v>
      </c>
      <c r="C36" s="1181" t="s">
        <v>812</v>
      </c>
      <c r="D36" s="1095"/>
      <c r="E36" s="1095"/>
      <c r="F36" s="979"/>
      <c r="G36" s="270"/>
      <c r="H36" s="270"/>
      <c r="I36" s="270"/>
      <c r="J36" s="270"/>
      <c r="K36" s="270"/>
      <c r="L36" s="270"/>
      <c r="M36" s="270"/>
      <c r="N36" s="270"/>
      <c r="O36" s="270"/>
      <c r="P36" s="270"/>
      <c r="Q36" s="270"/>
      <c r="R36" s="270"/>
      <c r="S36" s="270"/>
      <c r="T36" s="270"/>
      <c r="U36" s="270"/>
      <c r="V36" s="270"/>
      <c r="W36" s="270"/>
      <c r="X36" s="740"/>
      <c r="Y36" s="740"/>
      <c r="Z36" s="740"/>
      <c r="AA36" s="270"/>
    </row>
    <row r="37" spans="1:29" s="742" customFormat="1" ht="12">
      <c r="A37" s="741"/>
      <c r="B37" s="1095" t="s">
        <v>106</v>
      </c>
      <c r="C37" s="1181" t="s">
        <v>451</v>
      </c>
      <c r="D37" s="1095"/>
      <c r="E37" s="1095"/>
      <c r="F37" s="979"/>
      <c r="G37" s="270"/>
      <c r="H37" s="270"/>
      <c r="I37" s="270"/>
      <c r="J37" s="270"/>
      <c r="K37" s="270"/>
      <c r="L37" s="270"/>
      <c r="M37" s="270"/>
      <c r="N37" s="270"/>
      <c r="O37" s="270"/>
      <c r="P37" s="270"/>
      <c r="Q37" s="270"/>
      <c r="R37" s="270"/>
      <c r="S37" s="270"/>
      <c r="T37" s="270"/>
      <c r="U37" s="270"/>
      <c r="V37" s="270"/>
      <c r="W37" s="270"/>
      <c r="X37" s="740"/>
      <c r="Y37" s="740"/>
      <c r="Z37" s="740"/>
      <c r="AA37" s="270"/>
    </row>
    <row r="38" spans="1:29" s="742" customFormat="1" ht="18" customHeight="1">
      <c r="A38" s="741"/>
      <c r="B38" s="979"/>
      <c r="C38" s="741"/>
      <c r="D38" s="1095"/>
      <c r="E38" s="1095"/>
      <c r="F38" s="1095"/>
      <c r="H38" s="264"/>
      <c r="I38" s="264"/>
      <c r="J38" s="264"/>
      <c r="K38" s="264"/>
      <c r="L38" s="264"/>
      <c r="M38" s="264"/>
      <c r="N38" s="264"/>
      <c r="O38" s="264"/>
      <c r="P38" s="264"/>
      <c r="Q38" s="264"/>
      <c r="R38" s="264"/>
      <c r="S38" s="264"/>
      <c r="T38" s="264"/>
      <c r="U38" s="264"/>
      <c r="V38" s="264"/>
      <c r="W38" s="264"/>
      <c r="X38" s="264"/>
      <c r="Y38" s="264"/>
      <c r="Z38" s="264"/>
      <c r="AA38" s="740"/>
      <c r="AB38" s="740"/>
      <c r="AC38" s="264"/>
    </row>
    <row r="39" spans="1:29" s="742" customFormat="1" ht="18" customHeight="1" thickBot="1">
      <c r="A39" s="741"/>
      <c r="B39" s="846" t="s">
        <v>629</v>
      </c>
      <c r="C39" s="741"/>
      <c r="D39" s="741"/>
      <c r="E39" s="1095"/>
      <c r="F39" s="1095"/>
      <c r="G39" s="1095"/>
      <c r="H39" s="979"/>
      <c r="I39" s="270"/>
      <c r="J39" s="270"/>
      <c r="K39" s="270"/>
      <c r="L39" s="270"/>
      <c r="M39" s="270"/>
      <c r="N39" s="270"/>
      <c r="O39" s="270"/>
      <c r="P39" s="270"/>
      <c r="Q39" s="270"/>
      <c r="R39" s="270"/>
      <c r="S39" s="270"/>
      <c r="T39" s="270"/>
      <c r="U39" s="270"/>
      <c r="V39" s="270"/>
      <c r="W39" s="270"/>
      <c r="X39" s="270"/>
      <c r="Y39" s="270"/>
      <c r="Z39" s="270"/>
      <c r="AA39" s="740"/>
      <c r="AB39" s="740"/>
      <c r="AC39" s="270"/>
    </row>
    <row r="40" spans="1:29" s="742" customFormat="1" ht="18" customHeight="1" thickBot="1">
      <c r="A40" s="741"/>
      <c r="B40" s="1779" t="s">
        <v>448</v>
      </c>
      <c r="C40" s="1768"/>
      <c r="D40" s="1768"/>
      <c r="E40" s="1768"/>
      <c r="F40" s="805" t="s">
        <v>378</v>
      </c>
      <c r="G40" s="1180" t="s">
        <v>602</v>
      </c>
      <c r="H40" s="1180" t="s">
        <v>603</v>
      </c>
      <c r="I40" s="1180" t="s">
        <v>604</v>
      </c>
      <c r="J40" s="1180" t="s">
        <v>605</v>
      </c>
      <c r="K40" s="1180" t="s">
        <v>606</v>
      </c>
      <c r="L40" s="1180" t="s">
        <v>607</v>
      </c>
      <c r="M40" s="1180" t="s">
        <v>608</v>
      </c>
      <c r="N40" s="1180" t="s">
        <v>609</v>
      </c>
      <c r="O40" s="1180" t="s">
        <v>610</v>
      </c>
      <c r="P40" s="1180" t="s">
        <v>611</v>
      </c>
      <c r="Q40" s="1180" t="s">
        <v>612</v>
      </c>
      <c r="R40" s="1180" t="s">
        <v>613</v>
      </c>
      <c r="S40" s="1180" t="s">
        <v>614</v>
      </c>
      <c r="T40" s="1180" t="s">
        <v>615</v>
      </c>
      <c r="U40" s="1180" t="s">
        <v>616</v>
      </c>
      <c r="V40" s="1180" t="s">
        <v>617</v>
      </c>
      <c r="W40" s="1180" t="s">
        <v>618</v>
      </c>
      <c r="X40" s="1180" t="s">
        <v>619</v>
      </c>
      <c r="Y40" s="1180" t="s">
        <v>761</v>
      </c>
      <c r="Z40" s="1180" t="s">
        <v>762</v>
      </c>
      <c r="AA40" s="1180" t="s">
        <v>763</v>
      </c>
      <c r="AB40" s="755" t="s">
        <v>449</v>
      </c>
    </row>
    <row r="41" spans="1:29" s="746" customFormat="1" ht="18" customHeight="1">
      <c r="A41" s="743"/>
      <c r="B41" s="744" t="s">
        <v>452</v>
      </c>
      <c r="C41" s="745"/>
      <c r="D41" s="745"/>
      <c r="E41" s="847"/>
      <c r="F41" s="343" t="s">
        <v>450</v>
      </c>
      <c r="G41" s="344">
        <f>SUM(G42:G43)</f>
        <v>0</v>
      </c>
      <c r="H41" s="345">
        <f t="shared" ref="H41:AA41" si="9">SUM(H42:H43)</f>
        <v>0</v>
      </c>
      <c r="I41" s="345">
        <f t="shared" si="9"/>
        <v>0</v>
      </c>
      <c r="J41" s="345">
        <f t="shared" si="9"/>
        <v>0</v>
      </c>
      <c r="K41" s="345">
        <f t="shared" si="9"/>
        <v>0</v>
      </c>
      <c r="L41" s="345">
        <f t="shared" si="9"/>
        <v>0</v>
      </c>
      <c r="M41" s="345">
        <f t="shared" si="9"/>
        <v>0</v>
      </c>
      <c r="N41" s="345">
        <f t="shared" si="9"/>
        <v>0</v>
      </c>
      <c r="O41" s="345">
        <f t="shared" si="9"/>
        <v>0</v>
      </c>
      <c r="P41" s="345">
        <f t="shared" si="9"/>
        <v>0</v>
      </c>
      <c r="Q41" s="345">
        <f t="shared" si="9"/>
        <v>0</v>
      </c>
      <c r="R41" s="345">
        <f t="shared" si="9"/>
        <v>0</v>
      </c>
      <c r="S41" s="345">
        <f t="shared" si="9"/>
        <v>0</v>
      </c>
      <c r="T41" s="345">
        <f t="shared" si="9"/>
        <v>0</v>
      </c>
      <c r="U41" s="345">
        <f t="shared" si="9"/>
        <v>0</v>
      </c>
      <c r="V41" s="345">
        <f t="shared" si="9"/>
        <v>0</v>
      </c>
      <c r="W41" s="345">
        <f t="shared" si="9"/>
        <v>0</v>
      </c>
      <c r="X41" s="345">
        <f t="shared" si="9"/>
        <v>0</v>
      </c>
      <c r="Y41" s="345">
        <f t="shared" si="9"/>
        <v>0</v>
      </c>
      <c r="Z41" s="345">
        <f>SUM(Z42:Z43)</f>
        <v>0</v>
      </c>
      <c r="AA41" s="344">
        <f t="shared" si="9"/>
        <v>0</v>
      </c>
      <c r="AB41" s="346">
        <f t="shared" ref="AB41:AB64" si="10">SUM(G41:AA41)</f>
        <v>0</v>
      </c>
    </row>
    <row r="42" spans="1:29" s="742" customFormat="1" ht="18" customHeight="1">
      <c r="A42" s="741"/>
      <c r="B42" s="1106"/>
      <c r="C42" s="451"/>
      <c r="D42" s="445"/>
      <c r="E42" s="452"/>
      <c r="F42" s="854" t="s">
        <v>450</v>
      </c>
      <c r="G42" s="442"/>
      <c r="H42" s="443"/>
      <c r="I42" s="443"/>
      <c r="J42" s="443"/>
      <c r="K42" s="443"/>
      <c r="L42" s="443"/>
      <c r="M42" s="443"/>
      <c r="N42" s="443"/>
      <c r="O42" s="443"/>
      <c r="P42" s="443"/>
      <c r="Q42" s="443"/>
      <c r="R42" s="443"/>
      <c r="S42" s="443"/>
      <c r="T42" s="443"/>
      <c r="U42" s="443"/>
      <c r="V42" s="443"/>
      <c r="W42" s="443"/>
      <c r="X42" s="443"/>
      <c r="Y42" s="443"/>
      <c r="Z42" s="443"/>
      <c r="AA42" s="442"/>
      <c r="AB42" s="266">
        <f t="shared" si="10"/>
        <v>0</v>
      </c>
    </row>
    <row r="43" spans="1:29" s="742" customFormat="1" ht="18" customHeight="1" thickBot="1">
      <c r="A43" s="741"/>
      <c r="B43" s="1106"/>
      <c r="C43" s="1184"/>
      <c r="D43" s="447"/>
      <c r="E43" s="453"/>
      <c r="F43" s="855" t="s">
        <v>450</v>
      </c>
      <c r="G43" s="454"/>
      <c r="H43" s="455"/>
      <c r="I43" s="455"/>
      <c r="J43" s="455"/>
      <c r="K43" s="455"/>
      <c r="L43" s="455"/>
      <c r="M43" s="455"/>
      <c r="N43" s="455"/>
      <c r="O43" s="455"/>
      <c r="P43" s="455"/>
      <c r="Q43" s="455"/>
      <c r="R43" s="455"/>
      <c r="S43" s="455"/>
      <c r="T43" s="455"/>
      <c r="U43" s="455"/>
      <c r="V43" s="455"/>
      <c r="W43" s="455"/>
      <c r="X43" s="455"/>
      <c r="Y43" s="455"/>
      <c r="Z43" s="455"/>
      <c r="AA43" s="454"/>
      <c r="AB43" s="268">
        <f t="shared" si="10"/>
        <v>0</v>
      </c>
    </row>
    <row r="44" spans="1:29" s="746" customFormat="1" ht="18" customHeight="1">
      <c r="A44" s="743"/>
      <c r="B44" s="848" t="s">
        <v>811</v>
      </c>
      <c r="C44" s="849"/>
      <c r="D44" s="849"/>
      <c r="E44" s="850"/>
      <c r="F44" s="347" t="s">
        <v>450</v>
      </c>
      <c r="G44" s="348">
        <f>SUM(G45:G55)</f>
        <v>0</v>
      </c>
      <c r="H44" s="349">
        <f t="shared" ref="H44:AA44" si="11">SUM(H45:H55)</f>
        <v>0</v>
      </c>
      <c r="I44" s="349">
        <f t="shared" si="11"/>
        <v>0</v>
      </c>
      <c r="J44" s="349">
        <f t="shared" si="11"/>
        <v>0</v>
      </c>
      <c r="K44" s="349">
        <f t="shared" si="11"/>
        <v>0</v>
      </c>
      <c r="L44" s="349">
        <f t="shared" si="11"/>
        <v>0</v>
      </c>
      <c r="M44" s="349">
        <f t="shared" si="11"/>
        <v>0</v>
      </c>
      <c r="N44" s="349">
        <f t="shared" si="11"/>
        <v>0</v>
      </c>
      <c r="O44" s="349">
        <f t="shared" si="11"/>
        <v>0</v>
      </c>
      <c r="P44" s="349">
        <f t="shared" si="11"/>
        <v>0</v>
      </c>
      <c r="Q44" s="349">
        <f t="shared" si="11"/>
        <v>0</v>
      </c>
      <c r="R44" s="349">
        <f t="shared" si="11"/>
        <v>0</v>
      </c>
      <c r="S44" s="349">
        <f t="shared" si="11"/>
        <v>0</v>
      </c>
      <c r="T44" s="349">
        <f t="shared" si="11"/>
        <v>0</v>
      </c>
      <c r="U44" s="349">
        <f t="shared" si="11"/>
        <v>0</v>
      </c>
      <c r="V44" s="349">
        <f t="shared" si="11"/>
        <v>0</v>
      </c>
      <c r="W44" s="349">
        <f t="shared" si="11"/>
        <v>0</v>
      </c>
      <c r="X44" s="349">
        <f t="shared" si="11"/>
        <v>0</v>
      </c>
      <c r="Y44" s="349">
        <f t="shared" si="11"/>
        <v>0</v>
      </c>
      <c r="Z44" s="349">
        <f>SUM(Z45:Z55)</f>
        <v>0</v>
      </c>
      <c r="AA44" s="348">
        <f t="shared" si="11"/>
        <v>0</v>
      </c>
      <c r="AB44" s="350">
        <f t="shared" si="10"/>
        <v>0</v>
      </c>
    </row>
    <row r="45" spans="1:29" s="742" customFormat="1" ht="18" customHeight="1">
      <c r="A45" s="741"/>
      <c r="B45" s="1106"/>
      <c r="C45" s="1182"/>
      <c r="D45" s="445"/>
      <c r="E45" s="452"/>
      <c r="F45" s="854" t="s">
        <v>450</v>
      </c>
      <c r="G45" s="442"/>
      <c r="H45" s="443"/>
      <c r="I45" s="443"/>
      <c r="J45" s="443"/>
      <c r="K45" s="443"/>
      <c r="L45" s="443"/>
      <c r="M45" s="443"/>
      <c r="N45" s="443"/>
      <c r="O45" s="443"/>
      <c r="P45" s="443"/>
      <c r="Q45" s="443"/>
      <c r="R45" s="443"/>
      <c r="S45" s="443"/>
      <c r="T45" s="443"/>
      <c r="U45" s="443"/>
      <c r="V45" s="443"/>
      <c r="W45" s="443"/>
      <c r="X45" s="443"/>
      <c r="Y45" s="443"/>
      <c r="Z45" s="443"/>
      <c r="AA45" s="459"/>
      <c r="AB45" s="271">
        <f t="shared" si="10"/>
        <v>0</v>
      </c>
    </row>
    <row r="46" spans="1:29" s="742" customFormat="1" ht="18" customHeight="1">
      <c r="A46" s="741"/>
      <c r="B46" s="1106"/>
      <c r="C46" s="1182"/>
      <c r="D46" s="1183"/>
      <c r="E46" s="452"/>
      <c r="F46" s="854" t="s">
        <v>450</v>
      </c>
      <c r="G46" s="442"/>
      <c r="H46" s="443"/>
      <c r="I46" s="443"/>
      <c r="J46" s="443"/>
      <c r="K46" s="443"/>
      <c r="L46" s="443"/>
      <c r="M46" s="443"/>
      <c r="N46" s="443"/>
      <c r="O46" s="443"/>
      <c r="P46" s="443"/>
      <c r="Q46" s="443"/>
      <c r="R46" s="443"/>
      <c r="S46" s="443"/>
      <c r="T46" s="443"/>
      <c r="U46" s="443"/>
      <c r="V46" s="443"/>
      <c r="W46" s="443"/>
      <c r="X46" s="443"/>
      <c r="Y46" s="443"/>
      <c r="Z46" s="443"/>
      <c r="AA46" s="459"/>
      <c r="AB46" s="271">
        <f t="shared" si="10"/>
        <v>0</v>
      </c>
    </row>
    <row r="47" spans="1:29" s="742" customFormat="1" ht="18" customHeight="1">
      <c r="A47" s="741"/>
      <c r="B47" s="1106"/>
      <c r="C47" s="1182"/>
      <c r="D47" s="1183"/>
      <c r="E47" s="452"/>
      <c r="F47" s="854" t="s">
        <v>453</v>
      </c>
      <c r="G47" s="442"/>
      <c r="H47" s="443"/>
      <c r="I47" s="443"/>
      <c r="J47" s="443"/>
      <c r="K47" s="443"/>
      <c r="L47" s="443"/>
      <c r="M47" s="443"/>
      <c r="N47" s="443"/>
      <c r="O47" s="443"/>
      <c r="P47" s="443"/>
      <c r="Q47" s="443"/>
      <c r="R47" s="443"/>
      <c r="S47" s="443"/>
      <c r="T47" s="443"/>
      <c r="U47" s="443"/>
      <c r="V47" s="443"/>
      <c r="W47" s="443"/>
      <c r="X47" s="443"/>
      <c r="Y47" s="443"/>
      <c r="Z47" s="443"/>
      <c r="AA47" s="459"/>
      <c r="AB47" s="271">
        <f t="shared" si="10"/>
        <v>0</v>
      </c>
    </row>
    <row r="48" spans="1:29" s="742" customFormat="1" ht="18" customHeight="1">
      <c r="A48" s="741"/>
      <c r="B48" s="1106"/>
      <c r="C48" s="1182"/>
      <c r="D48" s="445"/>
      <c r="E48" s="452"/>
      <c r="F48" s="854" t="s">
        <v>453</v>
      </c>
      <c r="G48" s="442"/>
      <c r="H48" s="443"/>
      <c r="I48" s="443"/>
      <c r="J48" s="443"/>
      <c r="K48" s="443"/>
      <c r="L48" s="443"/>
      <c r="M48" s="443"/>
      <c r="N48" s="443"/>
      <c r="O48" s="443"/>
      <c r="P48" s="443"/>
      <c r="Q48" s="443"/>
      <c r="R48" s="443"/>
      <c r="S48" s="443"/>
      <c r="T48" s="443"/>
      <c r="U48" s="443"/>
      <c r="V48" s="443"/>
      <c r="W48" s="443"/>
      <c r="X48" s="443"/>
      <c r="Y48" s="443"/>
      <c r="Z48" s="443"/>
      <c r="AA48" s="459"/>
      <c r="AB48" s="271">
        <f t="shared" si="10"/>
        <v>0</v>
      </c>
    </row>
    <row r="49" spans="1:28" s="742" customFormat="1" ht="18" customHeight="1">
      <c r="A49" s="741"/>
      <c r="B49" s="1106"/>
      <c r="C49" s="1182"/>
      <c r="D49" s="1183"/>
      <c r="E49" s="452"/>
      <c r="F49" s="854" t="s">
        <v>453</v>
      </c>
      <c r="G49" s="442"/>
      <c r="H49" s="443"/>
      <c r="I49" s="443"/>
      <c r="J49" s="443"/>
      <c r="K49" s="443"/>
      <c r="L49" s="443"/>
      <c r="M49" s="443"/>
      <c r="N49" s="443"/>
      <c r="O49" s="443"/>
      <c r="P49" s="443"/>
      <c r="Q49" s="443"/>
      <c r="R49" s="443"/>
      <c r="S49" s="443"/>
      <c r="T49" s="443"/>
      <c r="U49" s="443"/>
      <c r="V49" s="443"/>
      <c r="W49" s="443"/>
      <c r="X49" s="443"/>
      <c r="Y49" s="443"/>
      <c r="Z49" s="443"/>
      <c r="AA49" s="459"/>
      <c r="AB49" s="271">
        <f t="shared" si="10"/>
        <v>0</v>
      </c>
    </row>
    <row r="50" spans="1:28" s="742" customFormat="1" ht="18" customHeight="1">
      <c r="A50" s="741"/>
      <c r="B50" s="1106"/>
      <c r="C50" s="1182"/>
      <c r="D50" s="445"/>
      <c r="E50" s="452"/>
      <c r="F50" s="854" t="s">
        <v>453</v>
      </c>
      <c r="G50" s="442"/>
      <c r="H50" s="443"/>
      <c r="I50" s="443"/>
      <c r="J50" s="443"/>
      <c r="K50" s="443"/>
      <c r="L50" s="443"/>
      <c r="M50" s="443"/>
      <c r="N50" s="443"/>
      <c r="O50" s="443"/>
      <c r="P50" s="443"/>
      <c r="Q50" s="443"/>
      <c r="R50" s="443"/>
      <c r="S50" s="443"/>
      <c r="T50" s="443"/>
      <c r="U50" s="443"/>
      <c r="V50" s="443"/>
      <c r="W50" s="443"/>
      <c r="X50" s="443"/>
      <c r="Y50" s="443"/>
      <c r="Z50" s="443"/>
      <c r="AA50" s="459"/>
      <c r="AB50" s="271">
        <f t="shared" si="10"/>
        <v>0</v>
      </c>
    </row>
    <row r="51" spans="1:28" s="742" customFormat="1" ht="18" customHeight="1">
      <c r="A51" s="741"/>
      <c r="B51" s="1106"/>
      <c r="C51" s="451"/>
      <c r="D51" s="445"/>
      <c r="E51" s="452"/>
      <c r="F51" s="854" t="s">
        <v>453</v>
      </c>
      <c r="G51" s="442"/>
      <c r="H51" s="443"/>
      <c r="I51" s="443"/>
      <c r="J51" s="443"/>
      <c r="K51" s="443"/>
      <c r="L51" s="443"/>
      <c r="M51" s="443"/>
      <c r="N51" s="443"/>
      <c r="O51" s="443"/>
      <c r="P51" s="443"/>
      <c r="Q51" s="443"/>
      <c r="R51" s="443"/>
      <c r="S51" s="443"/>
      <c r="T51" s="443"/>
      <c r="U51" s="443"/>
      <c r="V51" s="443"/>
      <c r="W51" s="443"/>
      <c r="X51" s="443"/>
      <c r="Y51" s="443"/>
      <c r="Z51" s="443"/>
      <c r="AA51" s="459"/>
      <c r="AB51" s="271">
        <f t="shared" si="10"/>
        <v>0</v>
      </c>
    </row>
    <row r="52" spans="1:28" s="742" customFormat="1" ht="18" customHeight="1">
      <c r="A52" s="741"/>
      <c r="B52" s="1106"/>
      <c r="C52" s="1182"/>
      <c r="D52" s="445"/>
      <c r="E52" s="452"/>
      <c r="F52" s="854" t="s">
        <v>453</v>
      </c>
      <c r="G52" s="442"/>
      <c r="H52" s="443"/>
      <c r="I52" s="443"/>
      <c r="J52" s="443"/>
      <c r="K52" s="443"/>
      <c r="L52" s="443"/>
      <c r="M52" s="443"/>
      <c r="N52" s="443"/>
      <c r="O52" s="443"/>
      <c r="P52" s="443"/>
      <c r="Q52" s="443"/>
      <c r="R52" s="443"/>
      <c r="S52" s="443"/>
      <c r="T52" s="443"/>
      <c r="U52" s="443"/>
      <c r="V52" s="443"/>
      <c r="W52" s="443"/>
      <c r="X52" s="443"/>
      <c r="Y52" s="443"/>
      <c r="Z52" s="443"/>
      <c r="AA52" s="459"/>
      <c r="AB52" s="271">
        <f t="shared" si="10"/>
        <v>0</v>
      </c>
    </row>
    <row r="53" spans="1:28" s="742" customFormat="1" ht="18" customHeight="1">
      <c r="A53" s="741"/>
      <c r="B53" s="1106"/>
      <c r="C53" s="1182"/>
      <c r="D53" s="445"/>
      <c r="E53" s="452"/>
      <c r="F53" s="854" t="s">
        <v>453</v>
      </c>
      <c r="G53" s="442"/>
      <c r="H53" s="443"/>
      <c r="I53" s="443"/>
      <c r="J53" s="443"/>
      <c r="K53" s="443"/>
      <c r="L53" s="443"/>
      <c r="M53" s="443"/>
      <c r="N53" s="443"/>
      <c r="O53" s="443"/>
      <c r="P53" s="443"/>
      <c r="Q53" s="443"/>
      <c r="R53" s="443"/>
      <c r="S53" s="443"/>
      <c r="T53" s="443"/>
      <c r="U53" s="443"/>
      <c r="V53" s="443"/>
      <c r="W53" s="443"/>
      <c r="X53" s="443"/>
      <c r="Y53" s="443"/>
      <c r="Z53" s="443"/>
      <c r="AA53" s="459"/>
      <c r="AB53" s="271">
        <f t="shared" si="10"/>
        <v>0</v>
      </c>
    </row>
    <row r="54" spans="1:28" s="742" customFormat="1" ht="18" customHeight="1">
      <c r="A54" s="741"/>
      <c r="B54" s="1106"/>
      <c r="C54" s="451"/>
      <c r="D54" s="445"/>
      <c r="E54" s="452"/>
      <c r="F54" s="854" t="s">
        <v>453</v>
      </c>
      <c r="G54" s="442"/>
      <c r="H54" s="443"/>
      <c r="I54" s="443"/>
      <c r="J54" s="443"/>
      <c r="K54" s="443"/>
      <c r="L54" s="443"/>
      <c r="M54" s="443"/>
      <c r="N54" s="443"/>
      <c r="O54" s="443"/>
      <c r="P54" s="443"/>
      <c r="Q54" s="443"/>
      <c r="R54" s="443"/>
      <c r="S54" s="443"/>
      <c r="T54" s="443"/>
      <c r="U54" s="443"/>
      <c r="V54" s="443"/>
      <c r="W54" s="443"/>
      <c r="X54" s="443"/>
      <c r="Y54" s="443"/>
      <c r="Z54" s="443"/>
      <c r="AA54" s="459"/>
      <c r="AB54" s="271">
        <f t="shared" si="10"/>
        <v>0</v>
      </c>
    </row>
    <row r="55" spans="1:28" s="742" customFormat="1" ht="18" customHeight="1" thickBot="1">
      <c r="A55" s="741"/>
      <c r="B55" s="748"/>
      <c r="C55" s="456"/>
      <c r="D55" s="457"/>
      <c r="E55" s="458"/>
      <c r="F55" s="855" t="s">
        <v>453</v>
      </c>
      <c r="G55" s="454"/>
      <c r="H55" s="455"/>
      <c r="I55" s="455"/>
      <c r="J55" s="455"/>
      <c r="K55" s="455"/>
      <c r="L55" s="455"/>
      <c r="M55" s="455"/>
      <c r="N55" s="455"/>
      <c r="O55" s="455"/>
      <c r="P55" s="455"/>
      <c r="Q55" s="455"/>
      <c r="R55" s="455"/>
      <c r="S55" s="455"/>
      <c r="T55" s="455"/>
      <c r="U55" s="455"/>
      <c r="V55" s="455"/>
      <c r="W55" s="455"/>
      <c r="X55" s="455"/>
      <c r="Y55" s="455"/>
      <c r="Z55" s="455"/>
      <c r="AA55" s="460"/>
      <c r="AB55" s="272">
        <f t="shared" si="10"/>
        <v>0</v>
      </c>
    </row>
    <row r="56" spans="1:28" s="746" customFormat="1" ht="18" customHeight="1">
      <c r="A56" s="743"/>
      <c r="B56" s="851" t="s">
        <v>454</v>
      </c>
      <c r="C56" s="745"/>
      <c r="D56" s="852"/>
      <c r="E56" s="847"/>
      <c r="F56" s="343" t="s">
        <v>450</v>
      </c>
      <c r="G56" s="344">
        <f>SUM(G57:G63)</f>
        <v>0</v>
      </c>
      <c r="H56" s="345">
        <f t="shared" ref="H56:AA56" si="12">SUM(H57:H63)</f>
        <v>0</v>
      </c>
      <c r="I56" s="345">
        <f t="shared" si="12"/>
        <v>0</v>
      </c>
      <c r="J56" s="345">
        <f t="shared" si="12"/>
        <v>0</v>
      </c>
      <c r="K56" s="345">
        <f t="shared" si="12"/>
        <v>0</v>
      </c>
      <c r="L56" s="345">
        <f t="shared" si="12"/>
        <v>0</v>
      </c>
      <c r="M56" s="345">
        <f t="shared" si="12"/>
        <v>0</v>
      </c>
      <c r="N56" s="345">
        <f t="shared" si="12"/>
        <v>0</v>
      </c>
      <c r="O56" s="345">
        <f t="shared" si="12"/>
        <v>0</v>
      </c>
      <c r="P56" s="345">
        <f t="shared" si="12"/>
        <v>0</v>
      </c>
      <c r="Q56" s="345">
        <f t="shared" si="12"/>
        <v>0</v>
      </c>
      <c r="R56" s="345">
        <f t="shared" si="12"/>
        <v>0</v>
      </c>
      <c r="S56" s="345">
        <f t="shared" si="12"/>
        <v>0</v>
      </c>
      <c r="T56" s="345">
        <f t="shared" si="12"/>
        <v>0</v>
      </c>
      <c r="U56" s="345">
        <f t="shared" si="12"/>
        <v>0</v>
      </c>
      <c r="V56" s="345">
        <f t="shared" si="12"/>
        <v>0</v>
      </c>
      <c r="W56" s="345">
        <f t="shared" si="12"/>
        <v>0</v>
      </c>
      <c r="X56" s="345">
        <f t="shared" si="12"/>
        <v>0</v>
      </c>
      <c r="Y56" s="345">
        <f t="shared" si="12"/>
        <v>0</v>
      </c>
      <c r="Z56" s="345">
        <f>SUM(Z57:Z63)</f>
        <v>0</v>
      </c>
      <c r="AA56" s="344">
        <f t="shared" si="12"/>
        <v>0</v>
      </c>
      <c r="AB56" s="346">
        <f t="shared" si="10"/>
        <v>0</v>
      </c>
    </row>
    <row r="57" spans="1:28" s="742" customFormat="1" ht="18" customHeight="1">
      <c r="A57" s="741"/>
      <c r="B57" s="853"/>
      <c r="C57" s="1182"/>
      <c r="D57" s="1183"/>
      <c r="E57" s="1183"/>
      <c r="F57" s="854" t="s">
        <v>227</v>
      </c>
      <c r="G57" s="442"/>
      <c r="H57" s="443"/>
      <c r="I57" s="443"/>
      <c r="J57" s="443"/>
      <c r="K57" s="443"/>
      <c r="L57" s="443"/>
      <c r="M57" s="443"/>
      <c r="N57" s="443"/>
      <c r="O57" s="443"/>
      <c r="P57" s="443"/>
      <c r="Q57" s="443"/>
      <c r="R57" s="443"/>
      <c r="S57" s="443"/>
      <c r="T57" s="443"/>
      <c r="U57" s="443"/>
      <c r="V57" s="443"/>
      <c r="W57" s="443"/>
      <c r="X57" s="443"/>
      <c r="Y57" s="443"/>
      <c r="Z57" s="443"/>
      <c r="AA57" s="442"/>
      <c r="AB57" s="266">
        <f t="shared" si="10"/>
        <v>0</v>
      </c>
    </row>
    <row r="58" spans="1:28" s="742" customFormat="1" ht="18" customHeight="1">
      <c r="A58" s="741"/>
      <c r="B58" s="853"/>
      <c r="C58" s="1182"/>
      <c r="D58" s="1183"/>
      <c r="E58" s="1183"/>
      <c r="F58" s="854" t="s">
        <v>227</v>
      </c>
      <c r="G58" s="442"/>
      <c r="H58" s="443"/>
      <c r="I58" s="443"/>
      <c r="J58" s="443"/>
      <c r="K58" s="443"/>
      <c r="L58" s="443"/>
      <c r="M58" s="443"/>
      <c r="N58" s="443"/>
      <c r="O58" s="443"/>
      <c r="P58" s="443"/>
      <c r="Q58" s="443"/>
      <c r="R58" s="443"/>
      <c r="S58" s="443"/>
      <c r="T58" s="443"/>
      <c r="U58" s="443"/>
      <c r="V58" s="443"/>
      <c r="W58" s="443"/>
      <c r="X58" s="443"/>
      <c r="Y58" s="443"/>
      <c r="Z58" s="443"/>
      <c r="AA58" s="442"/>
      <c r="AB58" s="266">
        <f t="shared" si="10"/>
        <v>0</v>
      </c>
    </row>
    <row r="59" spans="1:28" s="742" customFormat="1" ht="18" customHeight="1">
      <c r="A59" s="741"/>
      <c r="B59" s="853"/>
      <c r="C59" s="1182"/>
      <c r="D59" s="1183"/>
      <c r="E59" s="1183"/>
      <c r="F59" s="854" t="s">
        <v>227</v>
      </c>
      <c r="G59" s="442"/>
      <c r="H59" s="443"/>
      <c r="I59" s="443"/>
      <c r="J59" s="443"/>
      <c r="K59" s="443"/>
      <c r="L59" s="443"/>
      <c r="M59" s="443"/>
      <c r="N59" s="443"/>
      <c r="O59" s="443"/>
      <c r="P59" s="443"/>
      <c r="Q59" s="443"/>
      <c r="R59" s="443"/>
      <c r="S59" s="443"/>
      <c r="T59" s="443"/>
      <c r="U59" s="443"/>
      <c r="V59" s="443"/>
      <c r="W59" s="443"/>
      <c r="X59" s="443"/>
      <c r="Y59" s="443"/>
      <c r="Z59" s="443"/>
      <c r="AA59" s="442"/>
      <c r="AB59" s="266">
        <f t="shared" si="10"/>
        <v>0</v>
      </c>
    </row>
    <row r="60" spans="1:28" s="742" customFormat="1" ht="18" customHeight="1">
      <c r="A60" s="741"/>
      <c r="B60" s="853"/>
      <c r="C60" s="1182"/>
      <c r="D60" s="1183"/>
      <c r="E60" s="1183"/>
      <c r="F60" s="854" t="s">
        <v>227</v>
      </c>
      <c r="G60" s="442"/>
      <c r="H60" s="443"/>
      <c r="I60" s="443"/>
      <c r="J60" s="443"/>
      <c r="K60" s="443"/>
      <c r="L60" s="443"/>
      <c r="M60" s="443"/>
      <c r="N60" s="443"/>
      <c r="O60" s="443"/>
      <c r="P60" s="443"/>
      <c r="Q60" s="443"/>
      <c r="R60" s="443"/>
      <c r="S60" s="443"/>
      <c r="T60" s="443"/>
      <c r="U60" s="443"/>
      <c r="V60" s="443"/>
      <c r="W60" s="443"/>
      <c r="X60" s="443"/>
      <c r="Y60" s="443"/>
      <c r="Z60" s="443"/>
      <c r="AA60" s="442"/>
      <c r="AB60" s="266">
        <f t="shared" si="10"/>
        <v>0</v>
      </c>
    </row>
    <row r="61" spans="1:28" s="742" customFormat="1" ht="18" customHeight="1">
      <c r="A61" s="741"/>
      <c r="B61" s="853"/>
      <c r="C61" s="1182"/>
      <c r="D61" s="1183"/>
      <c r="E61" s="1183"/>
      <c r="F61" s="854" t="s">
        <v>227</v>
      </c>
      <c r="G61" s="442"/>
      <c r="H61" s="443"/>
      <c r="I61" s="443"/>
      <c r="J61" s="443"/>
      <c r="K61" s="443"/>
      <c r="L61" s="443"/>
      <c r="M61" s="443"/>
      <c r="N61" s="443"/>
      <c r="O61" s="443"/>
      <c r="P61" s="443"/>
      <c r="Q61" s="443"/>
      <c r="R61" s="443"/>
      <c r="S61" s="443"/>
      <c r="T61" s="443"/>
      <c r="U61" s="443"/>
      <c r="V61" s="443"/>
      <c r="W61" s="443"/>
      <c r="X61" s="443"/>
      <c r="Y61" s="443"/>
      <c r="Z61" s="443"/>
      <c r="AA61" s="442"/>
      <c r="AB61" s="266">
        <f t="shared" si="10"/>
        <v>0</v>
      </c>
    </row>
    <row r="62" spans="1:28" s="742" customFormat="1" ht="18" customHeight="1">
      <c r="A62" s="741"/>
      <c r="B62" s="853"/>
      <c r="C62" s="1182"/>
      <c r="D62" s="1183"/>
      <c r="E62" s="1183"/>
      <c r="F62" s="854" t="s">
        <v>227</v>
      </c>
      <c r="G62" s="442"/>
      <c r="H62" s="443"/>
      <c r="I62" s="443"/>
      <c r="J62" s="443"/>
      <c r="K62" s="443"/>
      <c r="L62" s="443"/>
      <c r="M62" s="443"/>
      <c r="N62" s="443"/>
      <c r="O62" s="443"/>
      <c r="P62" s="443"/>
      <c r="Q62" s="443"/>
      <c r="R62" s="443"/>
      <c r="S62" s="443"/>
      <c r="T62" s="443"/>
      <c r="U62" s="443"/>
      <c r="V62" s="443"/>
      <c r="W62" s="443"/>
      <c r="X62" s="443"/>
      <c r="Y62" s="443"/>
      <c r="Z62" s="443"/>
      <c r="AA62" s="442"/>
      <c r="AB62" s="266">
        <f t="shared" si="10"/>
        <v>0</v>
      </c>
    </row>
    <row r="63" spans="1:28" s="742" customFormat="1" ht="18" customHeight="1" thickBot="1">
      <c r="A63" s="741"/>
      <c r="B63" s="853"/>
      <c r="C63" s="1184"/>
      <c r="D63" s="1185"/>
      <c r="E63" s="1185"/>
      <c r="F63" s="855" t="s">
        <v>227</v>
      </c>
      <c r="G63" s="454"/>
      <c r="H63" s="455"/>
      <c r="I63" s="455"/>
      <c r="J63" s="455"/>
      <c r="K63" s="455"/>
      <c r="L63" s="455"/>
      <c r="M63" s="455"/>
      <c r="N63" s="455"/>
      <c r="O63" s="455"/>
      <c r="P63" s="455"/>
      <c r="Q63" s="455"/>
      <c r="R63" s="455"/>
      <c r="S63" s="455"/>
      <c r="T63" s="455"/>
      <c r="U63" s="455"/>
      <c r="V63" s="455"/>
      <c r="W63" s="455"/>
      <c r="X63" s="455"/>
      <c r="Y63" s="455"/>
      <c r="Z63" s="455"/>
      <c r="AA63" s="454"/>
      <c r="AB63" s="268">
        <f t="shared" si="10"/>
        <v>0</v>
      </c>
    </row>
    <row r="64" spans="1:28" s="746" customFormat="1" ht="18" customHeight="1" thickBot="1">
      <c r="A64" s="743"/>
      <c r="B64" s="1780" t="s">
        <v>700</v>
      </c>
      <c r="C64" s="1781"/>
      <c r="D64" s="1781"/>
      <c r="E64" s="1781"/>
      <c r="F64" s="856" t="s">
        <v>377</v>
      </c>
      <c r="G64" s="448">
        <f>SUM(G41,G44,G56)</f>
        <v>0</v>
      </c>
      <c r="H64" s="449">
        <f t="shared" ref="H64:AA64" si="13">SUM(H41,H44,H56)</f>
        <v>0</v>
      </c>
      <c r="I64" s="449">
        <f t="shared" si="13"/>
        <v>0</v>
      </c>
      <c r="J64" s="449">
        <f t="shared" si="13"/>
        <v>0</v>
      </c>
      <c r="K64" s="449">
        <f t="shared" si="13"/>
        <v>0</v>
      </c>
      <c r="L64" s="449">
        <f t="shared" si="13"/>
        <v>0</v>
      </c>
      <c r="M64" s="449">
        <f t="shared" si="13"/>
        <v>0</v>
      </c>
      <c r="N64" s="449">
        <f t="shared" si="13"/>
        <v>0</v>
      </c>
      <c r="O64" s="449">
        <f t="shared" si="13"/>
        <v>0</v>
      </c>
      <c r="P64" s="449">
        <f t="shared" si="13"/>
        <v>0</v>
      </c>
      <c r="Q64" s="449">
        <f t="shared" si="13"/>
        <v>0</v>
      </c>
      <c r="R64" s="449">
        <f t="shared" si="13"/>
        <v>0</v>
      </c>
      <c r="S64" s="449">
        <f t="shared" si="13"/>
        <v>0</v>
      </c>
      <c r="T64" s="449">
        <f t="shared" si="13"/>
        <v>0</v>
      </c>
      <c r="U64" s="449">
        <f t="shared" si="13"/>
        <v>0</v>
      </c>
      <c r="V64" s="449">
        <f t="shared" si="13"/>
        <v>0</v>
      </c>
      <c r="W64" s="449">
        <f t="shared" si="13"/>
        <v>0</v>
      </c>
      <c r="X64" s="449">
        <f t="shared" si="13"/>
        <v>0</v>
      </c>
      <c r="Y64" s="449">
        <f t="shared" si="13"/>
        <v>0</v>
      </c>
      <c r="Z64" s="449">
        <f>SUM(Z41,Z44,Z56)</f>
        <v>0</v>
      </c>
      <c r="AA64" s="450">
        <f t="shared" si="13"/>
        <v>0</v>
      </c>
      <c r="AB64" s="351">
        <f t="shared" si="10"/>
        <v>0</v>
      </c>
    </row>
    <row r="65" spans="1:28" s="742" customFormat="1" ht="12.6" thickBot="1">
      <c r="A65" s="741"/>
      <c r="B65" s="1095" t="s">
        <v>105</v>
      </c>
      <c r="C65" s="1181" t="s">
        <v>813</v>
      </c>
      <c r="D65" s="1095"/>
      <c r="E65" s="1095"/>
      <c r="F65" s="979"/>
      <c r="G65" s="270"/>
      <c r="H65" s="270"/>
      <c r="I65" s="270"/>
      <c r="J65" s="270"/>
      <c r="K65" s="270"/>
      <c r="L65" s="270"/>
      <c r="M65" s="270"/>
      <c r="N65" s="270"/>
      <c r="O65" s="270"/>
      <c r="P65" s="270"/>
      <c r="Q65" s="270"/>
      <c r="R65" s="270"/>
      <c r="S65" s="270"/>
      <c r="T65" s="270"/>
      <c r="U65" s="270"/>
      <c r="V65" s="270"/>
      <c r="W65" s="270"/>
      <c r="X65" s="740"/>
      <c r="Y65" s="740"/>
      <c r="Z65" s="740"/>
      <c r="AA65" s="270"/>
    </row>
    <row r="66" spans="1:28" s="742" customFormat="1" ht="12">
      <c r="A66" s="741"/>
      <c r="B66" s="1095" t="s">
        <v>106</v>
      </c>
      <c r="C66" s="1181" t="s">
        <v>451</v>
      </c>
      <c r="D66" s="1095"/>
      <c r="E66" s="1095"/>
      <c r="F66" s="979"/>
      <c r="G66" s="270"/>
      <c r="H66" s="270"/>
      <c r="I66" s="270"/>
      <c r="J66" s="270"/>
      <c r="K66" s="270"/>
      <c r="L66" s="270"/>
      <c r="M66" s="270"/>
      <c r="N66" s="270"/>
      <c r="O66" s="270"/>
      <c r="P66" s="270"/>
      <c r="Q66" s="270"/>
      <c r="R66" s="270"/>
      <c r="S66" s="270"/>
      <c r="T66" s="270"/>
      <c r="U66" s="270"/>
      <c r="V66" s="270"/>
      <c r="W66" s="270"/>
      <c r="X66" s="740"/>
      <c r="Y66" s="740"/>
      <c r="Z66" s="1701" t="s">
        <v>305</v>
      </c>
      <c r="AA66" s="1702"/>
      <c r="AB66" s="1703"/>
    </row>
    <row r="67" spans="1:28" s="723" customFormat="1" ht="12" customHeight="1" thickBot="1">
      <c r="B67" s="1095" t="s">
        <v>253</v>
      </c>
      <c r="C67" s="1157" t="s">
        <v>1072</v>
      </c>
      <c r="Z67" s="1704"/>
      <c r="AA67" s="1705"/>
      <c r="AB67" s="1706"/>
    </row>
    <row r="68" spans="1:28" ht="20.100000000000001" customHeight="1"/>
  </sheetData>
  <mergeCells count="17">
    <mergeCell ref="C20:AC20"/>
    <mergeCell ref="B24:E24"/>
    <mergeCell ref="B40:E40"/>
    <mergeCell ref="B64:E64"/>
    <mergeCell ref="Z66:AB67"/>
    <mergeCell ref="C19:AC19"/>
    <mergeCell ref="B1:AB1"/>
    <mergeCell ref="B3:AB3"/>
    <mergeCell ref="B6:F6"/>
    <mergeCell ref="C7:D7"/>
    <mergeCell ref="B10:E10"/>
    <mergeCell ref="C11:D11"/>
    <mergeCell ref="B13:E13"/>
    <mergeCell ref="C15:AC15"/>
    <mergeCell ref="C16:AC16"/>
    <mergeCell ref="C17:AC17"/>
    <mergeCell ref="C18:AC18"/>
  </mergeCells>
  <phoneticPr fontId="26"/>
  <printOptions horizontalCentered="1"/>
  <pageMargins left="0.78740157480314965" right="0.78740157480314965" top="0.98425196850393704" bottom="0.98425196850393704" header="0.51181102362204722" footer="0.51181102362204722"/>
  <pageSetup paperSize="8" scale="62" orientation="landscape" horizontalDpi="300"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view="pageBreakPreview" topLeftCell="A13" zoomScale="85" zoomScaleNormal="100" zoomScaleSheetLayoutView="85" workbookViewId="0">
      <selection activeCell="H35" sqref="H35"/>
    </sheetView>
  </sheetViews>
  <sheetFormatPr defaultColWidth="9" defaultRowHeight="12"/>
  <cols>
    <col min="1" max="1" width="2.6640625" style="742" customWidth="1"/>
    <col min="2" max="4" width="3.109375" style="742" customWidth="1"/>
    <col min="5" max="5" width="2.6640625" style="742" customWidth="1"/>
    <col min="6" max="6" width="46.6640625" style="742" customWidth="1"/>
    <col min="7" max="8" width="15.6640625" style="742" customWidth="1"/>
    <col min="9" max="9" width="13.6640625" style="742" customWidth="1"/>
    <col min="10" max="10" width="21.44140625" style="742" customWidth="1"/>
    <col min="11" max="11" width="20.6640625" style="742" customWidth="1"/>
    <col min="12" max="12" width="2.6640625" style="742" customWidth="1"/>
    <col min="13" max="25" width="12.6640625" style="742" customWidth="1"/>
    <col min="26" max="26" width="3.109375" style="742" customWidth="1"/>
    <col min="27" max="40" width="12.6640625" style="742" customWidth="1"/>
    <col min="41" max="60" width="13.6640625" style="742" customWidth="1"/>
    <col min="61" max="16384" width="9" style="742"/>
  </cols>
  <sheetData>
    <row r="1" spans="1:18" s="723" customFormat="1" ht="20.100000000000001" customHeight="1">
      <c r="B1" s="1727" t="s">
        <v>75</v>
      </c>
      <c r="C1" s="1401"/>
      <c r="D1" s="1401"/>
      <c r="E1" s="1401"/>
      <c r="F1" s="1401"/>
      <c r="G1" s="1401"/>
      <c r="H1" s="1401"/>
      <c r="I1" s="1401"/>
      <c r="J1" s="1401"/>
      <c r="K1" s="1401"/>
      <c r="L1" s="756"/>
      <c r="M1" s="756"/>
      <c r="N1" s="756"/>
      <c r="O1" s="756"/>
    </row>
    <row r="2" spans="1:18" s="723" customFormat="1" ht="9.9" customHeight="1">
      <c r="A2" s="757"/>
      <c r="B2" s="756"/>
      <c r="C2" s="756"/>
      <c r="D2" s="756"/>
      <c r="E2" s="756"/>
      <c r="F2" s="758"/>
      <c r="G2" s="1177"/>
      <c r="H2" s="1177"/>
      <c r="I2" s="1177"/>
      <c r="J2" s="1177"/>
      <c r="K2" s="1177"/>
      <c r="L2" s="756"/>
    </row>
    <row r="3" spans="1:18" s="808" customFormat="1" ht="20.100000000000001" customHeight="1">
      <c r="A3" s="806"/>
      <c r="B3" s="1367" t="s">
        <v>468</v>
      </c>
      <c r="C3" s="1367"/>
      <c r="D3" s="1367"/>
      <c r="E3" s="1367"/>
      <c r="F3" s="1367"/>
      <c r="G3" s="1367"/>
      <c r="H3" s="1367"/>
      <c r="I3" s="1367"/>
      <c r="J3" s="1367"/>
      <c r="K3" s="1367"/>
      <c r="L3" s="658"/>
      <c r="M3" s="658"/>
      <c r="N3" s="658"/>
      <c r="O3" s="658"/>
      <c r="P3" s="807"/>
      <c r="Q3" s="807"/>
      <c r="R3" s="807"/>
    </row>
    <row r="4" spans="1:18" ht="8.25" customHeight="1" thickBot="1">
      <c r="A4" s="658"/>
      <c r="B4" s="658"/>
      <c r="C4" s="658"/>
      <c r="D4" s="658"/>
      <c r="E4" s="658"/>
      <c r="F4" s="658"/>
      <c r="G4" s="658"/>
      <c r="H4" s="658"/>
      <c r="I4" s="658"/>
      <c r="J4" s="658"/>
      <c r="K4" s="658"/>
      <c r="L4" s="658"/>
      <c r="M4" s="658"/>
      <c r="N4" s="658"/>
      <c r="O4" s="658"/>
    </row>
    <row r="5" spans="1:18" ht="20.100000000000001" customHeight="1">
      <c r="B5" s="1783" t="s">
        <v>224</v>
      </c>
      <c r="C5" s="1784"/>
      <c r="D5" s="1784"/>
      <c r="E5" s="1784"/>
      <c r="F5" s="1785"/>
      <c r="G5" s="1178" t="s">
        <v>169</v>
      </c>
      <c r="H5" s="835" t="s">
        <v>814</v>
      </c>
      <c r="I5" s="1789" t="s">
        <v>469</v>
      </c>
      <c r="J5" s="1785"/>
      <c r="K5" s="1791" t="s">
        <v>995</v>
      </c>
      <c r="L5" s="809"/>
    </row>
    <row r="6" spans="1:18" ht="20.100000000000001" customHeight="1" thickBot="1">
      <c r="B6" s="1786"/>
      <c r="C6" s="1787"/>
      <c r="D6" s="1787"/>
      <c r="E6" s="1787"/>
      <c r="F6" s="1788"/>
      <c r="G6" s="836" t="s">
        <v>170</v>
      </c>
      <c r="H6" s="836" t="s">
        <v>218</v>
      </c>
      <c r="I6" s="1790"/>
      <c r="J6" s="1788"/>
      <c r="K6" s="1792"/>
      <c r="L6" s="809"/>
    </row>
    <row r="7" spans="1:18" s="814" customFormat="1" ht="20.100000000000001" customHeight="1">
      <c r="A7" s="810"/>
      <c r="B7" s="1234"/>
      <c r="C7" s="1235"/>
      <c r="D7" s="822"/>
      <c r="E7" s="813" t="s">
        <v>129</v>
      </c>
      <c r="F7" s="559"/>
      <c r="G7" s="461"/>
      <c r="H7" s="461"/>
      <c r="I7" s="558"/>
      <c r="J7" s="641"/>
      <c r="K7" s="560"/>
      <c r="L7" s="809"/>
    </row>
    <row r="8" spans="1:18" s="814" customFormat="1" ht="20.100000000000001" customHeight="1">
      <c r="A8" s="810"/>
      <c r="B8" s="1236"/>
      <c r="C8" s="812"/>
      <c r="D8" s="822"/>
      <c r="E8" s="815" t="s">
        <v>129</v>
      </c>
      <c r="F8" s="462"/>
      <c r="G8" s="463"/>
      <c r="H8" s="463"/>
      <c r="I8" s="561"/>
      <c r="J8" s="642"/>
      <c r="K8" s="562"/>
      <c r="L8" s="809"/>
    </row>
    <row r="9" spans="1:18" s="814" customFormat="1" ht="20.100000000000001" customHeight="1">
      <c r="A9" s="810"/>
      <c r="B9" s="1236"/>
      <c r="C9" s="812"/>
      <c r="D9" s="1237" t="s">
        <v>194</v>
      </c>
      <c r="E9" s="1419" t="s">
        <v>219</v>
      </c>
      <c r="F9" s="1782"/>
      <c r="G9" s="816"/>
      <c r="H9" s="816"/>
      <c r="I9" s="817"/>
      <c r="J9" s="818"/>
      <c r="K9" s="819"/>
      <c r="L9" s="809"/>
    </row>
    <row r="10" spans="1:18" s="814" customFormat="1" ht="20.100000000000001" customHeight="1">
      <c r="A10" s="810"/>
      <c r="B10" s="1236"/>
      <c r="C10" s="812"/>
      <c r="D10" s="822"/>
      <c r="E10" s="821" t="s">
        <v>129</v>
      </c>
      <c r="F10" s="564"/>
      <c r="G10" s="464"/>
      <c r="H10" s="464"/>
      <c r="I10" s="563"/>
      <c r="J10" s="643"/>
      <c r="K10" s="565"/>
      <c r="L10" s="809"/>
    </row>
    <row r="11" spans="1:18" s="814" customFormat="1" ht="20.100000000000001" customHeight="1">
      <c r="A11" s="810"/>
      <c r="B11" s="1236"/>
      <c r="C11" s="812"/>
      <c r="D11" s="822"/>
      <c r="E11" s="815" t="s">
        <v>129</v>
      </c>
      <c r="F11" s="462"/>
      <c r="G11" s="463"/>
      <c r="H11" s="463"/>
      <c r="I11" s="561"/>
      <c r="J11" s="642"/>
      <c r="K11" s="562"/>
      <c r="L11" s="809"/>
    </row>
    <row r="12" spans="1:18" s="814" customFormat="1" ht="20.100000000000001" customHeight="1">
      <c r="A12" s="810"/>
      <c r="B12" s="1236"/>
      <c r="C12" s="812"/>
      <c r="D12" s="822" t="s">
        <v>470</v>
      </c>
      <c r="E12" s="1419" t="s">
        <v>220</v>
      </c>
      <c r="F12" s="1782"/>
      <c r="G12" s="823"/>
      <c r="H12" s="823"/>
      <c r="I12" s="824"/>
      <c r="J12" s="825"/>
      <c r="K12" s="826"/>
      <c r="L12" s="809"/>
    </row>
    <row r="13" spans="1:18" s="814" customFormat="1" ht="20.100000000000001" customHeight="1">
      <c r="A13" s="810"/>
      <c r="B13" s="1236"/>
      <c r="C13" s="812"/>
      <c r="D13" s="1215"/>
      <c r="E13" s="821" t="s">
        <v>129</v>
      </c>
      <c r="F13" s="564"/>
      <c r="G13" s="464"/>
      <c r="H13" s="464"/>
      <c r="I13" s="563"/>
      <c r="J13" s="643"/>
      <c r="K13" s="565"/>
      <c r="L13" s="809"/>
    </row>
    <row r="14" spans="1:18" s="814" customFormat="1" ht="20.100000000000001" customHeight="1">
      <c r="A14" s="810"/>
      <c r="B14" s="1236"/>
      <c r="C14" s="812"/>
      <c r="D14" s="822"/>
      <c r="E14" s="815" t="s">
        <v>129</v>
      </c>
      <c r="F14" s="462"/>
      <c r="G14" s="463"/>
      <c r="H14" s="463"/>
      <c r="I14" s="561"/>
      <c r="J14" s="642"/>
      <c r="K14" s="562"/>
      <c r="L14" s="809"/>
    </row>
    <row r="15" spans="1:18" s="814" customFormat="1" ht="20.100000000000001" customHeight="1">
      <c r="A15" s="810"/>
      <c r="B15" s="1236"/>
      <c r="C15" s="812"/>
      <c r="D15" s="1237" t="s">
        <v>196</v>
      </c>
      <c r="E15" s="1419" t="s">
        <v>221</v>
      </c>
      <c r="F15" s="1782"/>
      <c r="G15" s="823"/>
      <c r="H15" s="823"/>
      <c r="I15" s="824"/>
      <c r="J15" s="825"/>
      <c r="K15" s="826"/>
      <c r="L15" s="809"/>
    </row>
    <row r="16" spans="1:18" s="814" customFormat="1" ht="20.100000000000001" customHeight="1">
      <c r="A16" s="810"/>
      <c r="B16" s="1236"/>
      <c r="C16" s="812"/>
      <c r="D16" s="822"/>
      <c r="E16" s="821" t="s">
        <v>129</v>
      </c>
      <c r="F16" s="564"/>
      <c r="G16" s="464"/>
      <c r="H16" s="464"/>
      <c r="I16" s="563" t="s">
        <v>684</v>
      </c>
      <c r="J16" s="643"/>
      <c r="K16" s="565"/>
      <c r="L16" s="809"/>
    </row>
    <row r="17" spans="1:12" s="814" customFormat="1" ht="20.100000000000001" customHeight="1">
      <c r="A17" s="810"/>
      <c r="B17" s="1236"/>
      <c r="C17" s="812"/>
      <c r="D17" s="822"/>
      <c r="E17" s="815" t="s">
        <v>129</v>
      </c>
      <c r="F17" s="462"/>
      <c r="G17" s="463"/>
      <c r="H17" s="463"/>
      <c r="I17" s="561"/>
      <c r="J17" s="642"/>
      <c r="K17" s="562"/>
      <c r="L17" s="809"/>
    </row>
    <row r="18" spans="1:12" s="814" customFormat="1" ht="20.100000000000001" customHeight="1">
      <c r="A18" s="810"/>
      <c r="B18" s="1236"/>
      <c r="C18" s="812"/>
      <c r="D18" s="1237" t="s">
        <v>470</v>
      </c>
      <c r="E18" s="1419" t="s">
        <v>222</v>
      </c>
      <c r="F18" s="1782"/>
      <c r="G18" s="828"/>
      <c r="H18" s="823"/>
      <c r="I18" s="824"/>
      <c r="J18" s="825"/>
      <c r="K18" s="826"/>
      <c r="L18" s="809"/>
    </row>
    <row r="19" spans="1:12" s="814" customFormat="1" ht="20.100000000000001" customHeight="1" thickBot="1">
      <c r="B19" s="792" t="s">
        <v>127</v>
      </c>
      <c r="C19" s="1793" t="s">
        <v>474</v>
      </c>
      <c r="D19" s="1399"/>
      <c r="E19" s="1794"/>
      <c r="F19" s="1795"/>
      <c r="G19" s="830">
        <f>(G9+G12+G15+G18)</f>
        <v>0</v>
      </c>
      <c r="H19" s="830">
        <f>(H9+H12+H15+H18)</f>
        <v>0</v>
      </c>
      <c r="I19" s="831" t="s">
        <v>471</v>
      </c>
      <c r="J19" s="832"/>
      <c r="K19" s="833"/>
      <c r="L19" s="809"/>
    </row>
    <row r="20" spans="1:12" s="814" customFormat="1" ht="20.100000000000001" customHeight="1">
      <c r="B20" s="811"/>
      <c r="C20" s="812"/>
      <c r="D20" s="822"/>
      <c r="E20" s="813" t="s">
        <v>129</v>
      </c>
      <c r="F20" s="559"/>
      <c r="G20" s="461"/>
      <c r="H20" s="464"/>
      <c r="I20" s="563"/>
      <c r="J20" s="643"/>
      <c r="K20" s="565"/>
      <c r="L20" s="809"/>
    </row>
    <row r="21" spans="1:12" s="814" customFormat="1" ht="20.100000000000001" customHeight="1">
      <c r="B21" s="811"/>
      <c r="C21" s="812"/>
      <c r="D21" s="822"/>
      <c r="E21" s="815" t="s">
        <v>129</v>
      </c>
      <c r="F21" s="462"/>
      <c r="G21" s="463"/>
      <c r="H21" s="463"/>
      <c r="I21" s="561"/>
      <c r="J21" s="642"/>
      <c r="K21" s="562"/>
      <c r="L21" s="809"/>
    </row>
    <row r="22" spans="1:12" s="814" customFormat="1" ht="20.100000000000001" customHeight="1">
      <c r="B22" s="811"/>
      <c r="C22" s="812"/>
      <c r="D22" s="820" t="s">
        <v>194</v>
      </c>
      <c r="E22" s="1419" t="s">
        <v>219</v>
      </c>
      <c r="F22" s="1782"/>
      <c r="G22" s="816"/>
      <c r="H22" s="816"/>
      <c r="I22" s="817"/>
      <c r="J22" s="818"/>
      <c r="K22" s="819"/>
      <c r="L22" s="809"/>
    </row>
    <row r="23" spans="1:12" s="814" customFormat="1" ht="20.100000000000001" customHeight="1">
      <c r="B23" s="811"/>
      <c r="C23" s="812"/>
      <c r="D23" s="822"/>
      <c r="E23" s="821" t="s">
        <v>129</v>
      </c>
      <c r="F23" s="564"/>
      <c r="G23" s="464"/>
      <c r="H23" s="464"/>
      <c r="I23" s="563"/>
      <c r="J23" s="643"/>
      <c r="K23" s="565"/>
      <c r="L23" s="809"/>
    </row>
    <row r="24" spans="1:12" s="814" customFormat="1" ht="20.100000000000001" customHeight="1">
      <c r="B24" s="811"/>
      <c r="C24" s="812"/>
      <c r="D24" s="822"/>
      <c r="E24" s="815" t="s">
        <v>129</v>
      </c>
      <c r="F24" s="462"/>
      <c r="G24" s="463"/>
      <c r="H24" s="463"/>
      <c r="I24" s="561"/>
      <c r="J24" s="642"/>
      <c r="K24" s="562"/>
      <c r="L24" s="809"/>
    </row>
    <row r="25" spans="1:12" s="814" customFormat="1" ht="20.100000000000001" customHeight="1">
      <c r="B25" s="811"/>
      <c r="C25" s="812"/>
      <c r="D25" s="822" t="s">
        <v>195</v>
      </c>
      <c r="E25" s="1419" t="s">
        <v>220</v>
      </c>
      <c r="F25" s="1782"/>
      <c r="G25" s="823"/>
      <c r="H25" s="823"/>
      <c r="I25" s="824"/>
      <c r="J25" s="825"/>
      <c r="K25" s="826"/>
      <c r="L25" s="809"/>
    </row>
    <row r="26" spans="1:12" s="814" customFormat="1" ht="20.100000000000001" customHeight="1">
      <c r="A26" s="810"/>
      <c r="B26" s="811"/>
      <c r="C26" s="812"/>
      <c r="D26" s="1238"/>
      <c r="E26" s="821" t="s">
        <v>129</v>
      </c>
      <c r="F26" s="564"/>
      <c r="G26" s="464"/>
      <c r="H26" s="464"/>
      <c r="I26" s="563"/>
      <c r="J26" s="643"/>
      <c r="K26" s="565"/>
      <c r="L26" s="809"/>
    </row>
    <row r="27" spans="1:12" s="814" customFormat="1" ht="20.100000000000001" customHeight="1">
      <c r="A27" s="810"/>
      <c r="B27" s="811"/>
      <c r="C27" s="812"/>
      <c r="D27" s="822"/>
      <c r="E27" s="815" t="s">
        <v>129</v>
      </c>
      <c r="F27" s="462"/>
      <c r="G27" s="463"/>
      <c r="H27" s="463"/>
      <c r="I27" s="561"/>
      <c r="J27" s="642"/>
      <c r="K27" s="562"/>
      <c r="L27" s="809"/>
    </row>
    <row r="28" spans="1:12" s="814" customFormat="1" ht="20.100000000000001" customHeight="1">
      <c r="A28" s="810"/>
      <c r="B28" s="811"/>
      <c r="C28" s="812"/>
      <c r="D28" s="820" t="s">
        <v>196</v>
      </c>
      <c r="E28" s="1419" t="s">
        <v>221</v>
      </c>
      <c r="F28" s="1782"/>
      <c r="G28" s="823"/>
      <c r="H28" s="823"/>
      <c r="I28" s="824"/>
      <c r="J28" s="825"/>
      <c r="K28" s="826"/>
      <c r="L28" s="809"/>
    </row>
    <row r="29" spans="1:12" s="814" customFormat="1" ht="20.100000000000001" customHeight="1">
      <c r="B29" s="811"/>
      <c r="C29" s="812"/>
      <c r="D29" s="822"/>
      <c r="E29" s="821" t="s">
        <v>129</v>
      </c>
      <c r="F29" s="564"/>
      <c r="G29" s="464"/>
      <c r="H29" s="464"/>
      <c r="I29" s="563" t="s">
        <v>684</v>
      </c>
      <c r="J29" s="643"/>
      <c r="K29" s="565"/>
      <c r="L29" s="809"/>
    </row>
    <row r="30" spans="1:12" s="814" customFormat="1" ht="20.100000000000001" customHeight="1">
      <c r="B30" s="811"/>
      <c r="C30" s="812"/>
      <c r="D30" s="822"/>
      <c r="E30" s="815" t="s">
        <v>129</v>
      </c>
      <c r="F30" s="462"/>
      <c r="G30" s="463"/>
      <c r="H30" s="463"/>
      <c r="I30" s="561"/>
      <c r="J30" s="642"/>
      <c r="K30" s="562"/>
      <c r="L30" s="809"/>
    </row>
    <row r="31" spans="1:12" s="814" customFormat="1" ht="20.100000000000001" customHeight="1">
      <c r="B31" s="811"/>
      <c r="C31" s="1239"/>
      <c r="D31" s="820" t="s">
        <v>470</v>
      </c>
      <c r="E31" s="1419" t="s">
        <v>222</v>
      </c>
      <c r="F31" s="1782"/>
      <c r="G31" s="828"/>
      <c r="H31" s="823"/>
      <c r="I31" s="824"/>
      <c r="J31" s="825"/>
      <c r="K31" s="826"/>
      <c r="L31" s="809"/>
    </row>
    <row r="32" spans="1:12" s="814" customFormat="1" ht="20.100000000000001" customHeight="1">
      <c r="B32" s="1236"/>
      <c r="C32" s="1240" t="s">
        <v>1073</v>
      </c>
      <c r="D32" s="1427" t="s">
        <v>1074</v>
      </c>
      <c r="E32" s="1427"/>
      <c r="F32" s="1796"/>
      <c r="G32" s="823">
        <f>(G21+G24+G27+G30)</f>
        <v>0</v>
      </c>
      <c r="H32" s="823">
        <f>(H21+H24+H27+H30)</f>
        <v>0</v>
      </c>
      <c r="I32" s="1166" t="s">
        <v>472</v>
      </c>
      <c r="J32" s="1116"/>
      <c r="K32" s="1241"/>
      <c r="L32" s="809"/>
    </row>
    <row r="33" spans="1:12" s="814" customFormat="1" ht="20.100000000000001" customHeight="1">
      <c r="B33" s="811"/>
      <c r="C33" s="812"/>
      <c r="D33" s="822"/>
      <c r="E33" s="813" t="s">
        <v>129</v>
      </c>
      <c r="F33" s="559"/>
      <c r="G33" s="461"/>
      <c r="H33" s="464"/>
      <c r="I33" s="563"/>
      <c r="J33" s="643"/>
      <c r="K33" s="565"/>
      <c r="L33" s="809"/>
    </row>
    <row r="34" spans="1:12" s="814" customFormat="1" ht="20.100000000000001" customHeight="1">
      <c r="B34" s="811"/>
      <c r="C34" s="812"/>
      <c r="D34" s="822"/>
      <c r="E34" s="815" t="s">
        <v>129</v>
      </c>
      <c r="F34" s="462"/>
      <c r="G34" s="463"/>
      <c r="H34" s="463"/>
      <c r="I34" s="561"/>
      <c r="J34" s="642"/>
      <c r="K34" s="562"/>
      <c r="L34" s="809"/>
    </row>
    <row r="35" spans="1:12" s="814" customFormat="1" ht="20.100000000000001" customHeight="1">
      <c r="B35" s="811"/>
      <c r="C35" s="812"/>
      <c r="D35" s="820" t="s">
        <v>194</v>
      </c>
      <c r="E35" s="1419" t="s">
        <v>219</v>
      </c>
      <c r="F35" s="1782"/>
      <c r="G35" s="816"/>
      <c r="H35" s="816"/>
      <c r="I35" s="817"/>
      <c r="J35" s="818"/>
      <c r="K35" s="819"/>
      <c r="L35" s="809"/>
    </row>
    <row r="36" spans="1:12" s="814" customFormat="1" ht="20.100000000000001" customHeight="1">
      <c r="B36" s="811"/>
      <c r="C36" s="812"/>
      <c r="D36" s="822"/>
      <c r="E36" s="821" t="s">
        <v>129</v>
      </c>
      <c r="F36" s="564"/>
      <c r="G36" s="464"/>
      <c r="H36" s="464"/>
      <c r="I36" s="563"/>
      <c r="J36" s="643"/>
      <c r="K36" s="565"/>
      <c r="L36" s="809"/>
    </row>
    <row r="37" spans="1:12" s="814" customFormat="1" ht="20.100000000000001" customHeight="1">
      <c r="B37" s="811"/>
      <c r="C37" s="812"/>
      <c r="D37" s="822"/>
      <c r="E37" s="815" t="s">
        <v>129</v>
      </c>
      <c r="F37" s="462"/>
      <c r="G37" s="463"/>
      <c r="H37" s="463"/>
      <c r="I37" s="561"/>
      <c r="J37" s="642"/>
      <c r="K37" s="562"/>
      <c r="L37" s="809"/>
    </row>
    <row r="38" spans="1:12" s="814" customFormat="1" ht="20.100000000000001" customHeight="1">
      <c r="B38" s="811"/>
      <c r="C38" s="812"/>
      <c r="D38" s="822" t="s">
        <v>195</v>
      </c>
      <c r="E38" s="1419" t="s">
        <v>220</v>
      </c>
      <c r="F38" s="1782"/>
      <c r="G38" s="823"/>
      <c r="H38" s="823"/>
      <c r="I38" s="824"/>
      <c r="J38" s="825"/>
      <c r="K38" s="826"/>
      <c r="L38" s="809"/>
    </row>
    <row r="39" spans="1:12" s="814" customFormat="1" ht="20.100000000000001" customHeight="1">
      <c r="A39" s="810"/>
      <c r="B39" s="811"/>
      <c r="C39" s="812"/>
      <c r="D39" s="1238"/>
      <c r="E39" s="821" t="s">
        <v>129</v>
      </c>
      <c r="F39" s="564"/>
      <c r="G39" s="464"/>
      <c r="H39" s="464"/>
      <c r="I39" s="563"/>
      <c r="J39" s="643"/>
      <c r="K39" s="565"/>
      <c r="L39" s="809"/>
    </row>
    <row r="40" spans="1:12" s="814" customFormat="1" ht="20.100000000000001" customHeight="1">
      <c r="A40" s="810"/>
      <c r="B40" s="811"/>
      <c r="C40" s="812"/>
      <c r="D40" s="822"/>
      <c r="E40" s="815" t="s">
        <v>129</v>
      </c>
      <c r="F40" s="462"/>
      <c r="G40" s="463"/>
      <c r="H40" s="463"/>
      <c r="I40" s="561"/>
      <c r="J40" s="642"/>
      <c r="K40" s="562"/>
      <c r="L40" s="809"/>
    </row>
    <row r="41" spans="1:12" s="814" customFormat="1" ht="20.100000000000001" customHeight="1">
      <c r="A41" s="810"/>
      <c r="B41" s="811"/>
      <c r="C41" s="812"/>
      <c r="D41" s="820" t="s">
        <v>196</v>
      </c>
      <c r="E41" s="1419" t="s">
        <v>221</v>
      </c>
      <c r="F41" s="1782"/>
      <c r="G41" s="823"/>
      <c r="H41" s="823"/>
      <c r="I41" s="824"/>
      <c r="J41" s="825"/>
      <c r="K41" s="826"/>
      <c r="L41" s="809"/>
    </row>
    <row r="42" spans="1:12" s="814" customFormat="1" ht="20.100000000000001" customHeight="1">
      <c r="B42" s="811"/>
      <c r="C42" s="812"/>
      <c r="D42" s="822"/>
      <c r="E42" s="821" t="s">
        <v>129</v>
      </c>
      <c r="F42" s="564"/>
      <c r="G42" s="464"/>
      <c r="H42" s="464"/>
      <c r="I42" s="563" t="s">
        <v>684</v>
      </c>
      <c r="J42" s="643"/>
      <c r="K42" s="565"/>
      <c r="L42" s="809"/>
    </row>
    <row r="43" spans="1:12" s="814" customFormat="1" ht="20.100000000000001" customHeight="1">
      <c r="B43" s="811"/>
      <c r="C43" s="812"/>
      <c r="D43" s="822"/>
      <c r="E43" s="815" t="s">
        <v>129</v>
      </c>
      <c r="F43" s="462"/>
      <c r="G43" s="463"/>
      <c r="H43" s="463"/>
      <c r="I43" s="561"/>
      <c r="J43" s="642"/>
      <c r="K43" s="562"/>
      <c r="L43" s="809"/>
    </row>
    <row r="44" spans="1:12" s="814" customFormat="1" ht="20.100000000000001" customHeight="1">
      <c r="B44" s="811"/>
      <c r="C44" s="1239"/>
      <c r="D44" s="820" t="s">
        <v>470</v>
      </c>
      <c r="E44" s="1419" t="s">
        <v>222</v>
      </c>
      <c r="F44" s="1782"/>
      <c r="G44" s="828"/>
      <c r="H44" s="823"/>
      <c r="I44" s="824"/>
      <c r="J44" s="825"/>
      <c r="K44" s="826"/>
      <c r="L44" s="809"/>
    </row>
    <row r="45" spans="1:12" s="814" customFormat="1" ht="20.100000000000001" customHeight="1">
      <c r="B45" s="1236"/>
      <c r="C45" s="1240" t="s">
        <v>1075</v>
      </c>
      <c r="D45" s="1427" t="s">
        <v>1076</v>
      </c>
      <c r="E45" s="1427"/>
      <c r="F45" s="1796"/>
      <c r="G45" s="823">
        <f>(G34+G37+G40+G43)</f>
        <v>0</v>
      </c>
      <c r="H45" s="823">
        <f>(H34+H37+H40+H43)</f>
        <v>0</v>
      </c>
      <c r="I45" s="1166" t="s">
        <v>472</v>
      </c>
      <c r="J45" s="1116"/>
      <c r="K45" s="1241"/>
      <c r="L45" s="809"/>
    </row>
    <row r="46" spans="1:12" s="814" customFormat="1" ht="20.100000000000001" customHeight="1" thickBot="1">
      <c r="B46" s="792" t="s">
        <v>130</v>
      </c>
      <c r="C46" s="1399" t="s">
        <v>630</v>
      </c>
      <c r="D46" s="1399"/>
      <c r="E46" s="1794"/>
      <c r="F46" s="1795"/>
      <c r="G46" s="830">
        <f>SUM(G32,G45)</f>
        <v>0</v>
      </c>
      <c r="H46" s="830">
        <f>SUM(H32,H45)</f>
        <v>0</v>
      </c>
      <c r="I46" s="1242" t="s">
        <v>1077</v>
      </c>
      <c r="J46" s="832"/>
      <c r="K46" s="833"/>
      <c r="L46" s="809"/>
    </row>
    <row r="47" spans="1:12" ht="20.100000000000001" customHeight="1" thickBot="1">
      <c r="B47" s="1797" t="s">
        <v>473</v>
      </c>
      <c r="C47" s="1798"/>
      <c r="D47" s="1798"/>
      <c r="E47" s="1798"/>
      <c r="F47" s="1799"/>
      <c r="G47" s="834">
        <f>SUM(G19,G46)</f>
        <v>0</v>
      </c>
      <c r="H47" s="834">
        <f>SUM(H19,H46)</f>
        <v>0</v>
      </c>
      <c r="I47" s="831"/>
      <c r="J47" s="832"/>
      <c r="K47" s="833"/>
    </row>
    <row r="48" spans="1:12" ht="8.25" customHeight="1"/>
    <row r="49" spans="2:11" ht="13.5" customHeight="1">
      <c r="B49" s="738" t="s">
        <v>105</v>
      </c>
      <c r="C49" s="1700" t="s">
        <v>168</v>
      </c>
      <c r="D49" s="1700"/>
      <c r="E49" s="1717"/>
      <c r="F49" s="1717"/>
      <c r="G49" s="1717"/>
      <c r="H49" s="1717"/>
      <c r="I49" s="1717"/>
      <c r="J49" s="1717"/>
      <c r="K49" s="1717"/>
    </row>
    <row r="50" spans="2:11" ht="13.5" customHeight="1">
      <c r="B50" s="738" t="s">
        <v>106</v>
      </c>
      <c r="C50" s="1709" t="s">
        <v>672</v>
      </c>
      <c r="D50" s="1709"/>
      <c r="E50" s="1717"/>
      <c r="F50" s="1717"/>
      <c r="G50" s="1717"/>
      <c r="H50" s="1717"/>
      <c r="I50" s="1717"/>
      <c r="J50" s="1717"/>
      <c r="K50" s="1717"/>
    </row>
    <row r="51" spans="2:11" ht="13.5" customHeight="1">
      <c r="B51" s="738" t="s">
        <v>107</v>
      </c>
      <c r="C51" s="1700" t="s">
        <v>680</v>
      </c>
      <c r="D51" s="1700"/>
      <c r="E51" s="1717"/>
      <c r="F51" s="1717"/>
      <c r="G51" s="1717"/>
      <c r="H51" s="1717"/>
      <c r="I51" s="1717"/>
      <c r="J51" s="1717"/>
      <c r="K51" s="1717"/>
    </row>
    <row r="52" spans="2:11" ht="24" customHeight="1">
      <c r="B52" s="738" t="s">
        <v>254</v>
      </c>
      <c r="C52" s="1711" t="s">
        <v>997</v>
      </c>
      <c r="D52" s="1711"/>
      <c r="E52" s="1700"/>
      <c r="F52" s="1700"/>
      <c r="G52" s="1700"/>
      <c r="H52" s="1700"/>
      <c r="I52" s="1700"/>
      <c r="J52" s="1700"/>
      <c r="K52" s="1700"/>
    </row>
    <row r="53" spans="2:11" ht="24.75" customHeight="1">
      <c r="B53" s="738" t="s">
        <v>251</v>
      </c>
      <c r="C53" s="1718" t="s">
        <v>1002</v>
      </c>
      <c r="D53" s="1718"/>
      <c r="E53" s="1711"/>
      <c r="F53" s="1711"/>
      <c r="G53" s="1711"/>
      <c r="H53" s="1711"/>
      <c r="I53" s="1711"/>
      <c r="J53" s="1711"/>
      <c r="K53" s="1712"/>
    </row>
    <row r="54" spans="2:11" ht="13.5" customHeight="1">
      <c r="B54" s="738" t="s">
        <v>252</v>
      </c>
      <c r="C54" s="1700" t="s">
        <v>685</v>
      </c>
      <c r="D54" s="1700"/>
      <c r="E54" s="1717"/>
      <c r="F54" s="1717"/>
      <c r="G54" s="1717"/>
      <c r="H54" s="1717"/>
      <c r="I54" s="1717"/>
      <c r="J54" s="1717"/>
      <c r="K54" s="1717"/>
    </row>
    <row r="55" spans="2:11" ht="13.5" customHeight="1" thickBot="1">
      <c r="B55" s="738" t="s">
        <v>255</v>
      </c>
      <c r="C55" s="1700" t="s">
        <v>686</v>
      </c>
      <c r="D55" s="1700"/>
      <c r="E55" s="1717"/>
      <c r="F55" s="1717"/>
      <c r="G55" s="1717"/>
      <c r="H55" s="1717"/>
      <c r="I55" s="1717"/>
      <c r="J55" s="1717"/>
      <c r="K55" s="1717"/>
    </row>
    <row r="56" spans="2:11" ht="12" customHeight="1">
      <c r="I56" s="801"/>
      <c r="J56" s="1701" t="s">
        <v>305</v>
      </c>
      <c r="K56" s="1738"/>
    </row>
    <row r="57" spans="2:11" ht="12.75" customHeight="1" thickBot="1">
      <c r="I57" s="801"/>
      <c r="J57" s="1739"/>
      <c r="K57" s="1740"/>
    </row>
    <row r="58" spans="2:11" ht="8.25" customHeight="1"/>
  </sheetData>
  <mergeCells count="30">
    <mergeCell ref="J56:K57"/>
    <mergeCell ref="E44:F44"/>
    <mergeCell ref="D45:F45"/>
    <mergeCell ref="C46:F46"/>
    <mergeCell ref="B47:F47"/>
    <mergeCell ref="C49:K49"/>
    <mergeCell ref="C50:K50"/>
    <mergeCell ref="C51:K51"/>
    <mergeCell ref="C52:K52"/>
    <mergeCell ref="C53:K53"/>
    <mergeCell ref="C54:K54"/>
    <mergeCell ref="C55:K55"/>
    <mergeCell ref="E41:F41"/>
    <mergeCell ref="E12:F12"/>
    <mergeCell ref="E15:F15"/>
    <mergeCell ref="E18:F18"/>
    <mergeCell ref="C19:F19"/>
    <mergeCell ref="E22:F22"/>
    <mergeCell ref="E25:F25"/>
    <mergeCell ref="E28:F28"/>
    <mergeCell ref="E31:F31"/>
    <mergeCell ref="D32:F32"/>
    <mergeCell ref="E35:F35"/>
    <mergeCell ref="E38:F38"/>
    <mergeCell ref="E9:F9"/>
    <mergeCell ref="B1:K1"/>
    <mergeCell ref="B3:K3"/>
    <mergeCell ref="B5:F6"/>
    <mergeCell ref="I5:J6"/>
    <mergeCell ref="K5:K6"/>
  </mergeCells>
  <phoneticPr fontId="26"/>
  <printOptions horizontalCentered="1"/>
  <pageMargins left="0.78740157480314965" right="0.78740157480314965" top="0.78740157480314965" bottom="0.78740157480314965" header="0.51181102362204722" footer="0.51181102362204722"/>
  <pageSetup paperSize="8" scale="86"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topLeftCell="A4" zoomScale="90" zoomScaleNormal="90" workbookViewId="0">
      <selection activeCell="H35" sqref="H35"/>
    </sheetView>
  </sheetViews>
  <sheetFormatPr defaultColWidth="9" defaultRowHeight="12"/>
  <cols>
    <col min="1" max="1" width="2.21875" style="742" customWidth="1"/>
    <col min="2" max="4" width="3.109375" style="742" customWidth="1"/>
    <col min="5" max="5" width="30.6640625" style="742" customWidth="1"/>
    <col min="6" max="7" width="25.6640625" style="742" customWidth="1"/>
    <col min="8" max="29" width="13.77734375" style="742" customWidth="1"/>
    <col min="30" max="30" width="2.21875" style="742" customWidth="1"/>
    <col min="31" max="16384" width="9" style="742"/>
  </cols>
  <sheetData>
    <row r="1" spans="1:33" s="723" customFormat="1" ht="20.100000000000001" customHeight="1">
      <c r="B1" s="1727" t="s">
        <v>76</v>
      </c>
      <c r="C1" s="1346"/>
      <c r="D1" s="1346"/>
      <c r="E1" s="1346"/>
      <c r="F1" s="1346"/>
      <c r="G1" s="1346"/>
      <c r="H1" s="1346"/>
      <c r="I1" s="1346"/>
      <c r="J1" s="1346"/>
      <c r="K1" s="1346"/>
      <c r="L1" s="1346"/>
      <c r="M1" s="1346"/>
      <c r="N1" s="1346"/>
      <c r="O1" s="1346"/>
      <c r="P1" s="1346"/>
      <c r="Q1" s="1346"/>
      <c r="R1" s="1346"/>
      <c r="S1" s="1346"/>
      <c r="T1" s="1346"/>
      <c r="U1" s="1346"/>
      <c r="V1" s="1346"/>
      <c r="W1" s="1346"/>
      <c r="X1" s="1346"/>
      <c r="Y1" s="1346"/>
      <c r="Z1" s="1346"/>
      <c r="AA1" s="1346"/>
      <c r="AB1" s="1346"/>
      <c r="AC1" s="1346"/>
    </row>
    <row r="2" spans="1:33" s="723" customFormat="1" ht="9.9" customHeight="1">
      <c r="B2" s="757"/>
      <c r="C2" s="757"/>
      <c r="D2" s="757"/>
      <c r="E2" s="756"/>
      <c r="F2" s="756"/>
      <c r="G2" s="756"/>
      <c r="H2" s="756"/>
      <c r="I2" s="756"/>
      <c r="J2" s="756"/>
      <c r="K2" s="756"/>
      <c r="L2" s="756"/>
      <c r="M2" s="756"/>
      <c r="N2" s="756"/>
      <c r="O2" s="756"/>
      <c r="R2" s="758"/>
      <c r="S2" s="758"/>
      <c r="T2" s="758"/>
      <c r="U2" s="758"/>
      <c r="V2" s="758"/>
      <c r="W2" s="758"/>
      <c r="X2" s="758"/>
      <c r="Y2" s="758"/>
      <c r="Z2" s="758"/>
      <c r="AA2" s="758"/>
      <c r="AB2" s="1177"/>
      <c r="AC2" s="1177"/>
    </row>
    <row r="3" spans="1:33" s="780" customFormat="1" ht="20.100000000000001" customHeight="1">
      <c r="B3" s="1402" t="s">
        <v>234</v>
      </c>
      <c r="C3" s="1402"/>
      <c r="D3" s="1402"/>
      <c r="E3" s="1367"/>
      <c r="F3" s="1367"/>
      <c r="G3" s="1367"/>
      <c r="H3" s="1367"/>
      <c r="I3" s="1367"/>
      <c r="J3" s="1367"/>
      <c r="K3" s="1367"/>
      <c r="L3" s="1367"/>
      <c r="M3" s="1367"/>
      <c r="N3" s="1367"/>
      <c r="O3" s="1367"/>
      <c r="P3" s="1367"/>
      <c r="Q3" s="1367"/>
      <c r="R3" s="1367"/>
      <c r="S3" s="1367"/>
      <c r="T3" s="1367"/>
      <c r="U3" s="1367"/>
      <c r="V3" s="1367"/>
      <c r="W3" s="1367"/>
      <c r="X3" s="1367"/>
      <c r="Y3" s="1367"/>
      <c r="Z3" s="1367"/>
      <c r="AA3" s="1367"/>
      <c r="AB3" s="1367"/>
      <c r="AC3" s="1367"/>
      <c r="AD3" s="761"/>
      <c r="AE3" s="761"/>
      <c r="AF3" s="761"/>
      <c r="AG3" s="761"/>
    </row>
    <row r="4" spans="1:33" s="780" customFormat="1" ht="8.25" customHeight="1">
      <c r="B4" s="781"/>
      <c r="C4" s="781"/>
      <c r="D4" s="781"/>
      <c r="E4" s="782"/>
      <c r="F4" s="782"/>
      <c r="G4" s="782"/>
      <c r="H4" s="782"/>
      <c r="I4" s="782"/>
      <c r="J4" s="782"/>
      <c r="K4" s="782"/>
      <c r="L4" s="782"/>
      <c r="M4" s="782"/>
      <c r="N4" s="782"/>
      <c r="O4" s="782"/>
      <c r="P4" s="782"/>
      <c r="Q4" s="782"/>
      <c r="R4" s="782"/>
      <c r="S4" s="782"/>
      <c r="T4" s="782"/>
      <c r="U4" s="782"/>
      <c r="V4" s="782"/>
      <c r="W4" s="782"/>
      <c r="X4" s="782"/>
      <c r="Y4" s="782"/>
      <c r="Z4" s="782"/>
      <c r="AA4" s="782"/>
      <c r="AB4" s="782"/>
      <c r="AC4" s="782"/>
      <c r="AD4" s="761"/>
      <c r="AE4" s="761"/>
      <c r="AF4" s="761"/>
      <c r="AG4" s="761"/>
    </row>
    <row r="5" spans="1:33" ht="20.100000000000001" customHeight="1" thickBot="1">
      <c r="AC5" s="783" t="s">
        <v>300</v>
      </c>
    </row>
    <row r="6" spans="1:33" s="785" customFormat="1" ht="20.100000000000001" customHeight="1" thickBot="1">
      <c r="A6" s="784"/>
      <c r="B6" s="1779" t="s">
        <v>235</v>
      </c>
      <c r="C6" s="1768"/>
      <c r="D6" s="1768"/>
      <c r="E6" s="1803"/>
      <c r="F6" s="1179" t="s">
        <v>166</v>
      </c>
      <c r="G6" s="803" t="s">
        <v>998</v>
      </c>
      <c r="H6" s="1180" t="s">
        <v>602</v>
      </c>
      <c r="I6" s="804" t="s">
        <v>603</v>
      </c>
      <c r="J6" s="804" t="s">
        <v>604</v>
      </c>
      <c r="K6" s="804" t="s">
        <v>605</v>
      </c>
      <c r="L6" s="804" t="s">
        <v>606</v>
      </c>
      <c r="M6" s="804" t="s">
        <v>607</v>
      </c>
      <c r="N6" s="804" t="s">
        <v>608</v>
      </c>
      <c r="O6" s="804" t="s">
        <v>609</v>
      </c>
      <c r="P6" s="804" t="s">
        <v>610</v>
      </c>
      <c r="Q6" s="804" t="s">
        <v>611</v>
      </c>
      <c r="R6" s="804" t="s">
        <v>612</v>
      </c>
      <c r="S6" s="804" t="s">
        <v>613</v>
      </c>
      <c r="T6" s="804" t="s">
        <v>614</v>
      </c>
      <c r="U6" s="804" t="s">
        <v>615</v>
      </c>
      <c r="V6" s="804" t="s">
        <v>616</v>
      </c>
      <c r="W6" s="804" t="s">
        <v>617</v>
      </c>
      <c r="X6" s="804" t="s">
        <v>618</v>
      </c>
      <c r="Y6" s="804" t="s">
        <v>619</v>
      </c>
      <c r="Z6" s="804" t="s">
        <v>761</v>
      </c>
      <c r="AA6" s="804" t="s">
        <v>762</v>
      </c>
      <c r="AB6" s="804" t="s">
        <v>763</v>
      </c>
      <c r="AC6" s="805" t="s">
        <v>126</v>
      </c>
    </row>
    <row r="7" spans="1:33" s="789" customFormat="1" ht="20.100000000000001" customHeight="1">
      <c r="A7" s="786"/>
      <c r="B7" s="1038"/>
      <c r="C7" s="1235"/>
      <c r="D7" s="1243" t="s">
        <v>129</v>
      </c>
      <c r="E7" s="1244"/>
      <c r="F7" s="1245"/>
      <c r="G7" s="1246"/>
      <c r="H7" s="465"/>
      <c r="I7" s="465"/>
      <c r="J7" s="465"/>
      <c r="K7" s="465"/>
      <c r="L7" s="465"/>
      <c r="M7" s="465"/>
      <c r="N7" s="465"/>
      <c r="O7" s="465"/>
      <c r="P7" s="465"/>
      <c r="Q7" s="465"/>
      <c r="R7" s="465"/>
      <c r="S7" s="465"/>
      <c r="T7" s="465"/>
      <c r="U7" s="465"/>
      <c r="V7" s="465"/>
      <c r="W7" s="465"/>
      <c r="X7" s="465"/>
      <c r="Y7" s="465"/>
      <c r="Z7" s="465"/>
      <c r="AA7" s="465"/>
      <c r="AB7" s="466"/>
      <c r="AC7" s="788">
        <f>SUM(H7:AB7)</f>
        <v>0</v>
      </c>
    </row>
    <row r="8" spans="1:33" s="789" customFormat="1" ht="20.100000000000001" customHeight="1">
      <c r="A8" s="786"/>
      <c r="B8" s="1038"/>
      <c r="C8" s="812"/>
      <c r="D8" s="1247" t="s">
        <v>129</v>
      </c>
      <c r="E8" s="1248"/>
      <c r="F8" s="1249"/>
      <c r="G8" s="1250"/>
      <c r="H8" s="467"/>
      <c r="I8" s="467"/>
      <c r="J8" s="467"/>
      <c r="K8" s="467"/>
      <c r="L8" s="467"/>
      <c r="M8" s="467"/>
      <c r="N8" s="467"/>
      <c r="O8" s="467"/>
      <c r="P8" s="467"/>
      <c r="Q8" s="467"/>
      <c r="R8" s="467"/>
      <c r="S8" s="467"/>
      <c r="T8" s="467"/>
      <c r="U8" s="467"/>
      <c r="V8" s="467"/>
      <c r="W8" s="467"/>
      <c r="X8" s="467"/>
      <c r="Y8" s="467"/>
      <c r="Z8" s="467"/>
      <c r="AA8" s="467"/>
      <c r="AB8" s="468"/>
      <c r="AC8" s="790">
        <f>SUM(H8:AB8)</f>
        <v>0</v>
      </c>
    </row>
    <row r="9" spans="1:33" s="789" customFormat="1" ht="20.100000000000001" customHeight="1">
      <c r="A9" s="786"/>
      <c r="B9" s="1038"/>
      <c r="C9" s="812"/>
      <c r="D9" s="1247" t="s">
        <v>129</v>
      </c>
      <c r="E9" s="1248"/>
      <c r="F9" s="1249"/>
      <c r="G9" s="1250"/>
      <c r="H9" s="467"/>
      <c r="I9" s="467"/>
      <c r="J9" s="467"/>
      <c r="K9" s="467"/>
      <c r="L9" s="467"/>
      <c r="M9" s="467"/>
      <c r="N9" s="467"/>
      <c r="O9" s="467"/>
      <c r="P9" s="467"/>
      <c r="Q9" s="467"/>
      <c r="R9" s="467"/>
      <c r="S9" s="467"/>
      <c r="T9" s="467"/>
      <c r="U9" s="467"/>
      <c r="V9" s="467"/>
      <c r="W9" s="467"/>
      <c r="X9" s="467"/>
      <c r="Y9" s="467"/>
      <c r="Z9" s="467"/>
      <c r="AA9" s="467"/>
      <c r="AB9" s="468"/>
      <c r="AC9" s="790">
        <f>SUM(H9:AB9)</f>
        <v>0</v>
      </c>
    </row>
    <row r="10" spans="1:33" s="789" customFormat="1" ht="20.100000000000001" customHeight="1">
      <c r="A10" s="786"/>
      <c r="B10" s="1038"/>
      <c r="C10" s="812"/>
      <c r="D10" s="1247" t="s">
        <v>129</v>
      </c>
      <c r="E10" s="1248"/>
      <c r="F10" s="1249"/>
      <c r="G10" s="1250"/>
      <c r="H10" s="467"/>
      <c r="I10" s="467"/>
      <c r="J10" s="467"/>
      <c r="K10" s="467"/>
      <c r="L10" s="467"/>
      <c r="M10" s="467"/>
      <c r="N10" s="467"/>
      <c r="O10" s="467"/>
      <c r="P10" s="467"/>
      <c r="Q10" s="467"/>
      <c r="R10" s="467"/>
      <c r="S10" s="467"/>
      <c r="T10" s="467"/>
      <c r="U10" s="467"/>
      <c r="V10" s="467"/>
      <c r="W10" s="467"/>
      <c r="X10" s="467"/>
      <c r="Y10" s="467"/>
      <c r="Z10" s="467"/>
      <c r="AA10" s="467"/>
      <c r="AB10" s="468"/>
      <c r="AC10" s="790">
        <f>SUM(H10:AB10)</f>
        <v>0</v>
      </c>
    </row>
    <row r="11" spans="1:33" s="789" customFormat="1" ht="20.100000000000001" customHeight="1">
      <c r="A11" s="786"/>
      <c r="B11" s="1038"/>
      <c r="C11" s="812"/>
      <c r="D11" s="1237" t="s">
        <v>129</v>
      </c>
      <c r="E11" s="1251"/>
      <c r="F11" s="1252"/>
      <c r="G11" s="1253"/>
      <c r="H11" s="469"/>
      <c r="I11" s="469"/>
      <c r="J11" s="469"/>
      <c r="K11" s="469"/>
      <c r="L11" s="469"/>
      <c r="M11" s="469"/>
      <c r="N11" s="469"/>
      <c r="O11" s="469"/>
      <c r="P11" s="469"/>
      <c r="Q11" s="469"/>
      <c r="R11" s="469"/>
      <c r="S11" s="469"/>
      <c r="T11" s="469"/>
      <c r="U11" s="469"/>
      <c r="V11" s="469"/>
      <c r="W11" s="469"/>
      <c r="X11" s="469"/>
      <c r="Y11" s="469"/>
      <c r="Z11" s="469"/>
      <c r="AA11" s="469"/>
      <c r="AB11" s="470"/>
      <c r="AC11" s="791">
        <f>SUM(H11:AB11)</f>
        <v>0</v>
      </c>
    </row>
    <row r="12" spans="1:33" s="789" customFormat="1" ht="20.100000000000001" customHeight="1" thickBot="1">
      <c r="A12" s="786"/>
      <c r="B12" s="792" t="s">
        <v>127</v>
      </c>
      <c r="C12" s="1793" t="s">
        <v>815</v>
      </c>
      <c r="D12" s="1399"/>
      <c r="E12" s="1399"/>
      <c r="F12" s="1399"/>
      <c r="G12" s="1441"/>
      <c r="H12" s="793">
        <f>SUM(H7:H11)</f>
        <v>0</v>
      </c>
      <c r="I12" s="793">
        <f t="shared" ref="I12:AA12" si="0">SUM(I7:I11)</f>
        <v>0</v>
      </c>
      <c r="J12" s="793">
        <f t="shared" si="0"/>
        <v>0</v>
      </c>
      <c r="K12" s="793">
        <f t="shared" si="0"/>
        <v>0</v>
      </c>
      <c r="L12" s="793">
        <f t="shared" si="0"/>
        <v>0</v>
      </c>
      <c r="M12" s="793">
        <f t="shared" si="0"/>
        <v>0</v>
      </c>
      <c r="N12" s="793">
        <f>SUM(N7:N11)</f>
        <v>0</v>
      </c>
      <c r="O12" s="793">
        <f>SUM(O7:O11)</f>
        <v>0</v>
      </c>
      <c r="P12" s="793">
        <f t="shared" si="0"/>
        <v>0</v>
      </c>
      <c r="Q12" s="793">
        <f t="shared" si="0"/>
        <v>0</v>
      </c>
      <c r="R12" s="793">
        <f t="shared" si="0"/>
        <v>0</v>
      </c>
      <c r="S12" s="793">
        <f t="shared" si="0"/>
        <v>0</v>
      </c>
      <c r="T12" s="793">
        <f t="shared" si="0"/>
        <v>0</v>
      </c>
      <c r="U12" s="793">
        <f t="shared" si="0"/>
        <v>0</v>
      </c>
      <c r="V12" s="793">
        <f t="shared" si="0"/>
        <v>0</v>
      </c>
      <c r="W12" s="793">
        <f t="shared" si="0"/>
        <v>0</v>
      </c>
      <c r="X12" s="793">
        <f t="shared" si="0"/>
        <v>0</v>
      </c>
      <c r="Y12" s="793">
        <f>SUM(Y7:Y11)</f>
        <v>0</v>
      </c>
      <c r="Z12" s="793">
        <f t="shared" si="0"/>
        <v>0</v>
      </c>
      <c r="AA12" s="793">
        <f t="shared" si="0"/>
        <v>0</v>
      </c>
      <c r="AB12" s="794">
        <f>SUM(AB7:AB11)</f>
        <v>0</v>
      </c>
      <c r="AC12" s="795">
        <f>SUM(AC7:AC11)</f>
        <v>0</v>
      </c>
    </row>
    <row r="13" spans="1:33" s="789" customFormat="1" ht="20.100000000000001" customHeight="1">
      <c r="A13" s="786"/>
      <c r="B13" s="787"/>
      <c r="C13" s="1254"/>
      <c r="D13" s="1243" t="s">
        <v>129</v>
      </c>
      <c r="E13" s="1244"/>
      <c r="F13" s="1245"/>
      <c r="G13" s="1246"/>
      <c r="H13" s="465"/>
      <c r="I13" s="465"/>
      <c r="J13" s="465"/>
      <c r="K13" s="465"/>
      <c r="L13" s="465"/>
      <c r="M13" s="465"/>
      <c r="N13" s="465"/>
      <c r="O13" s="465"/>
      <c r="P13" s="465"/>
      <c r="Q13" s="465"/>
      <c r="R13" s="465"/>
      <c r="S13" s="465"/>
      <c r="T13" s="465"/>
      <c r="U13" s="465"/>
      <c r="V13" s="465"/>
      <c r="W13" s="465"/>
      <c r="X13" s="465"/>
      <c r="Y13" s="465"/>
      <c r="Z13" s="465"/>
      <c r="AA13" s="465"/>
      <c r="AB13" s="466"/>
      <c r="AC13" s="788">
        <f>SUM(H13:AB13)</f>
        <v>0</v>
      </c>
    </row>
    <row r="14" spans="1:33" s="789" customFormat="1" ht="20.100000000000001" customHeight="1">
      <c r="A14" s="786"/>
      <c r="B14" s="787"/>
      <c r="C14" s="1231"/>
      <c r="D14" s="1247" t="s">
        <v>129</v>
      </c>
      <c r="E14" s="1248"/>
      <c r="F14" s="1249"/>
      <c r="G14" s="1250"/>
      <c r="H14" s="467"/>
      <c r="I14" s="467"/>
      <c r="J14" s="467"/>
      <c r="K14" s="467"/>
      <c r="L14" s="467"/>
      <c r="M14" s="467"/>
      <c r="N14" s="467"/>
      <c r="O14" s="467"/>
      <c r="P14" s="467"/>
      <c r="Q14" s="467"/>
      <c r="R14" s="467"/>
      <c r="S14" s="467"/>
      <c r="T14" s="467"/>
      <c r="U14" s="467"/>
      <c r="V14" s="467"/>
      <c r="W14" s="467"/>
      <c r="X14" s="467"/>
      <c r="Y14" s="467"/>
      <c r="Z14" s="467"/>
      <c r="AA14" s="467"/>
      <c r="AB14" s="468"/>
      <c r="AC14" s="790">
        <f>SUM(H14:AB14)</f>
        <v>0</v>
      </c>
    </row>
    <row r="15" spans="1:33" s="789" customFormat="1" ht="20.100000000000001" customHeight="1">
      <c r="A15" s="786"/>
      <c r="B15" s="787"/>
      <c r="C15" s="1231"/>
      <c r="D15" s="1247" t="s">
        <v>129</v>
      </c>
      <c r="E15" s="1248"/>
      <c r="F15" s="1249"/>
      <c r="G15" s="1250"/>
      <c r="H15" s="467"/>
      <c r="I15" s="467"/>
      <c r="J15" s="467"/>
      <c r="K15" s="467"/>
      <c r="L15" s="467"/>
      <c r="M15" s="467"/>
      <c r="N15" s="467"/>
      <c r="O15" s="467"/>
      <c r="P15" s="467"/>
      <c r="Q15" s="467"/>
      <c r="R15" s="467"/>
      <c r="S15" s="467"/>
      <c r="T15" s="467"/>
      <c r="U15" s="467"/>
      <c r="V15" s="467"/>
      <c r="W15" s="467"/>
      <c r="X15" s="467"/>
      <c r="Y15" s="467"/>
      <c r="Z15" s="467"/>
      <c r="AA15" s="467"/>
      <c r="AB15" s="468"/>
      <c r="AC15" s="790">
        <f>SUM(H15:AB15)</f>
        <v>0</v>
      </c>
    </row>
    <row r="16" spans="1:33" s="789" customFormat="1" ht="20.100000000000001" customHeight="1">
      <c r="A16" s="786"/>
      <c r="B16" s="787"/>
      <c r="C16" s="1231"/>
      <c r="D16" s="1247" t="s">
        <v>129</v>
      </c>
      <c r="E16" s="1248"/>
      <c r="F16" s="1249"/>
      <c r="G16" s="1250"/>
      <c r="H16" s="467"/>
      <c r="I16" s="467"/>
      <c r="J16" s="467"/>
      <c r="K16" s="467"/>
      <c r="L16" s="467"/>
      <c r="M16" s="467"/>
      <c r="N16" s="467"/>
      <c r="O16" s="467"/>
      <c r="P16" s="467"/>
      <c r="Q16" s="467"/>
      <c r="R16" s="467"/>
      <c r="S16" s="467"/>
      <c r="T16" s="467"/>
      <c r="U16" s="467"/>
      <c r="V16" s="467"/>
      <c r="W16" s="467"/>
      <c r="X16" s="467"/>
      <c r="Y16" s="467"/>
      <c r="Z16" s="467"/>
      <c r="AA16" s="467"/>
      <c r="AB16" s="468"/>
      <c r="AC16" s="790">
        <f>SUM(H16:AB16)</f>
        <v>0</v>
      </c>
    </row>
    <row r="17" spans="1:29" s="789" customFormat="1" ht="20.100000000000001" customHeight="1">
      <c r="A17" s="786"/>
      <c r="B17" s="787"/>
      <c r="C17" s="1231"/>
      <c r="D17" s="1237" t="s">
        <v>129</v>
      </c>
      <c r="E17" s="1251"/>
      <c r="F17" s="1252"/>
      <c r="G17" s="1253"/>
      <c r="H17" s="469"/>
      <c r="I17" s="469"/>
      <c r="J17" s="469"/>
      <c r="K17" s="469"/>
      <c r="L17" s="469"/>
      <c r="M17" s="469"/>
      <c r="N17" s="469"/>
      <c r="O17" s="469"/>
      <c r="P17" s="469"/>
      <c r="Q17" s="469"/>
      <c r="R17" s="469"/>
      <c r="S17" s="469"/>
      <c r="T17" s="469"/>
      <c r="U17" s="469"/>
      <c r="V17" s="469"/>
      <c r="W17" s="469"/>
      <c r="X17" s="469"/>
      <c r="Y17" s="469"/>
      <c r="Z17" s="469"/>
      <c r="AA17" s="469"/>
      <c r="AB17" s="470"/>
      <c r="AC17" s="791">
        <f>SUM(H17:AB17)</f>
        <v>0</v>
      </c>
    </row>
    <row r="18" spans="1:29" s="789" customFormat="1" ht="20.100000000000001" customHeight="1">
      <c r="A18" s="786"/>
      <c r="B18" s="787"/>
      <c r="C18" s="820" t="s">
        <v>194</v>
      </c>
      <c r="D18" s="1164" t="s">
        <v>1078</v>
      </c>
      <c r="E18" s="1164"/>
      <c r="F18" s="1164"/>
      <c r="G18" s="1165"/>
      <c r="H18" s="1255">
        <f>SUM(H13:H17)</f>
        <v>0</v>
      </c>
      <c r="I18" s="1255">
        <f>SUM(I13:I17)</f>
        <v>0</v>
      </c>
      <c r="J18" s="1255">
        <f t="shared" ref="J18:M18" si="1">SUM(J13:J17)</f>
        <v>0</v>
      </c>
      <c r="K18" s="1255">
        <f t="shared" si="1"/>
        <v>0</v>
      </c>
      <c r="L18" s="1255">
        <f t="shared" si="1"/>
        <v>0</v>
      </c>
      <c r="M18" s="1255">
        <f t="shared" si="1"/>
        <v>0</v>
      </c>
      <c r="N18" s="1255">
        <f>SUM(N13:N17)</f>
        <v>0</v>
      </c>
      <c r="O18" s="1255">
        <f t="shared" ref="O18:X18" si="2">SUM(O13:O17)</f>
        <v>0</v>
      </c>
      <c r="P18" s="1255">
        <f t="shared" si="2"/>
        <v>0</v>
      </c>
      <c r="Q18" s="1255">
        <f t="shared" si="2"/>
        <v>0</v>
      </c>
      <c r="R18" s="1255">
        <f t="shared" si="2"/>
        <v>0</v>
      </c>
      <c r="S18" s="1255">
        <f t="shared" si="2"/>
        <v>0</v>
      </c>
      <c r="T18" s="1255">
        <f t="shared" si="2"/>
        <v>0</v>
      </c>
      <c r="U18" s="1255">
        <f t="shared" si="2"/>
        <v>0</v>
      </c>
      <c r="V18" s="1255">
        <f t="shared" si="2"/>
        <v>0</v>
      </c>
      <c r="W18" s="1255">
        <f t="shared" si="2"/>
        <v>0</v>
      </c>
      <c r="X18" s="1255">
        <f t="shared" si="2"/>
        <v>0</v>
      </c>
      <c r="Y18" s="1255">
        <f>SUM(Y13:Y17)</f>
        <v>0</v>
      </c>
      <c r="Z18" s="1255">
        <f t="shared" ref="Z18:AA18" si="3">SUM(Z13:Z17)</f>
        <v>0</v>
      </c>
      <c r="AA18" s="1255">
        <f t="shared" si="3"/>
        <v>0</v>
      </c>
      <c r="AB18" s="1256">
        <f>SUM(AB13:AB17)</f>
        <v>0</v>
      </c>
      <c r="AC18" s="1256">
        <f>SUM(AC13:AC17)</f>
        <v>0</v>
      </c>
    </row>
    <row r="19" spans="1:29" s="789" customFormat="1" ht="20.100000000000001" customHeight="1">
      <c r="A19" s="786"/>
      <c r="B19" s="787"/>
      <c r="C19" s="1231"/>
      <c r="D19" s="1257" t="s">
        <v>129</v>
      </c>
      <c r="E19" s="1258"/>
      <c r="F19" s="1259"/>
      <c r="G19" s="1260"/>
      <c r="H19" s="1261"/>
      <c r="I19" s="1261"/>
      <c r="J19" s="1261"/>
      <c r="K19" s="1261"/>
      <c r="L19" s="1261"/>
      <c r="M19" s="1261"/>
      <c r="N19" s="1261"/>
      <c r="O19" s="1261"/>
      <c r="P19" s="1261"/>
      <c r="Q19" s="1261"/>
      <c r="R19" s="1261"/>
      <c r="S19" s="1261"/>
      <c r="T19" s="1261"/>
      <c r="U19" s="1261"/>
      <c r="V19" s="1261"/>
      <c r="W19" s="1261"/>
      <c r="X19" s="1261"/>
      <c r="Y19" s="1261"/>
      <c r="Z19" s="1261"/>
      <c r="AA19" s="1261"/>
      <c r="AB19" s="1262"/>
      <c r="AC19" s="1263">
        <f>SUM(H19:AB19)</f>
        <v>0</v>
      </c>
    </row>
    <row r="20" spans="1:29" s="789" customFormat="1" ht="20.100000000000001" customHeight="1">
      <c r="A20" s="786"/>
      <c r="B20" s="787"/>
      <c r="C20" s="1231"/>
      <c r="D20" s="1264" t="s">
        <v>129</v>
      </c>
      <c r="E20" s="1248"/>
      <c r="F20" s="1249"/>
      <c r="G20" s="1250"/>
      <c r="H20" s="467"/>
      <c r="I20" s="467"/>
      <c r="J20" s="467"/>
      <c r="K20" s="467"/>
      <c r="L20" s="467"/>
      <c r="M20" s="467"/>
      <c r="N20" s="467"/>
      <c r="O20" s="467"/>
      <c r="P20" s="467"/>
      <c r="Q20" s="467"/>
      <c r="R20" s="467"/>
      <c r="S20" s="467"/>
      <c r="T20" s="467"/>
      <c r="U20" s="467"/>
      <c r="V20" s="467"/>
      <c r="W20" s="467"/>
      <c r="X20" s="467"/>
      <c r="Y20" s="467"/>
      <c r="Z20" s="467"/>
      <c r="AA20" s="467"/>
      <c r="AB20" s="468"/>
      <c r="AC20" s="790">
        <f>SUM(H20:AB20)</f>
        <v>0</v>
      </c>
    </row>
    <row r="21" spans="1:29" s="789" customFormat="1" ht="20.100000000000001" customHeight="1">
      <c r="A21" s="786"/>
      <c r="B21" s="787"/>
      <c r="C21" s="1231"/>
      <c r="D21" s="1264" t="s">
        <v>129</v>
      </c>
      <c r="E21" s="1248"/>
      <c r="F21" s="1249"/>
      <c r="G21" s="1250"/>
      <c r="H21" s="467"/>
      <c r="I21" s="467"/>
      <c r="J21" s="467"/>
      <c r="K21" s="467"/>
      <c r="L21" s="467"/>
      <c r="M21" s="467"/>
      <c r="N21" s="467"/>
      <c r="O21" s="467"/>
      <c r="P21" s="467"/>
      <c r="Q21" s="467"/>
      <c r="R21" s="467"/>
      <c r="S21" s="467"/>
      <c r="T21" s="467"/>
      <c r="U21" s="467"/>
      <c r="V21" s="467"/>
      <c r="W21" s="467"/>
      <c r="X21" s="467"/>
      <c r="Y21" s="467"/>
      <c r="Z21" s="467"/>
      <c r="AA21" s="467"/>
      <c r="AB21" s="468"/>
      <c r="AC21" s="790">
        <f>SUM(H21:AB21)</f>
        <v>0</v>
      </c>
    </row>
    <row r="22" spans="1:29" s="789" customFormat="1" ht="20.100000000000001" customHeight="1">
      <c r="A22" s="786"/>
      <c r="B22" s="787"/>
      <c r="C22" s="1231"/>
      <c r="D22" s="1264" t="s">
        <v>129</v>
      </c>
      <c r="E22" s="1248"/>
      <c r="F22" s="1249"/>
      <c r="G22" s="1250"/>
      <c r="H22" s="467"/>
      <c r="I22" s="467"/>
      <c r="J22" s="467"/>
      <c r="K22" s="467"/>
      <c r="L22" s="467"/>
      <c r="M22" s="467"/>
      <c r="N22" s="467"/>
      <c r="O22" s="467"/>
      <c r="P22" s="467"/>
      <c r="Q22" s="467"/>
      <c r="R22" s="467"/>
      <c r="S22" s="467"/>
      <c r="T22" s="467"/>
      <c r="U22" s="467"/>
      <c r="V22" s="467"/>
      <c r="W22" s="467"/>
      <c r="X22" s="467"/>
      <c r="Y22" s="467"/>
      <c r="Z22" s="467"/>
      <c r="AA22" s="467"/>
      <c r="AB22" s="468"/>
      <c r="AC22" s="790">
        <f>SUM(H22:AB22)</f>
        <v>0</v>
      </c>
    </row>
    <row r="23" spans="1:29" s="789" customFormat="1" ht="20.100000000000001" customHeight="1">
      <c r="A23" s="786"/>
      <c r="B23" s="787"/>
      <c r="C23" s="1231"/>
      <c r="D23" s="1237" t="s">
        <v>129</v>
      </c>
      <c r="E23" s="1251"/>
      <c r="F23" s="1252"/>
      <c r="G23" s="1253"/>
      <c r="H23" s="469"/>
      <c r="I23" s="469"/>
      <c r="J23" s="469"/>
      <c r="K23" s="469"/>
      <c r="L23" s="469"/>
      <c r="M23" s="469"/>
      <c r="N23" s="469"/>
      <c r="O23" s="469"/>
      <c r="P23" s="469"/>
      <c r="Q23" s="469"/>
      <c r="R23" s="469"/>
      <c r="S23" s="469"/>
      <c r="T23" s="469"/>
      <c r="U23" s="469"/>
      <c r="V23" s="469"/>
      <c r="W23" s="469"/>
      <c r="X23" s="469"/>
      <c r="Y23" s="469"/>
      <c r="Z23" s="469"/>
      <c r="AA23" s="469"/>
      <c r="AB23" s="470"/>
      <c r="AC23" s="791">
        <f>SUM(H23:AB23)</f>
        <v>0</v>
      </c>
    </row>
    <row r="24" spans="1:29" s="789" customFormat="1" ht="20.100000000000001" customHeight="1">
      <c r="A24" s="786"/>
      <c r="B24" s="787"/>
      <c r="C24" s="820" t="s">
        <v>195</v>
      </c>
      <c r="D24" s="1164" t="s">
        <v>1079</v>
      </c>
      <c r="E24" s="1164"/>
      <c r="F24" s="1164"/>
      <c r="G24" s="1165"/>
      <c r="H24" s="1255">
        <f>SUM(H19:H23)</f>
        <v>0</v>
      </c>
      <c r="I24" s="1255">
        <f t="shared" ref="I24:AA24" si="4">SUM(I19:I23)</f>
        <v>0</v>
      </c>
      <c r="J24" s="1255">
        <f t="shared" si="4"/>
        <v>0</v>
      </c>
      <c r="K24" s="1255">
        <f t="shared" si="4"/>
        <v>0</v>
      </c>
      <c r="L24" s="1255">
        <f t="shared" si="4"/>
        <v>0</v>
      </c>
      <c r="M24" s="1255">
        <f t="shared" si="4"/>
        <v>0</v>
      </c>
      <c r="N24" s="1255">
        <f>SUM(N19:N23)</f>
        <v>0</v>
      </c>
      <c r="O24" s="1255">
        <f t="shared" si="4"/>
        <v>0</v>
      </c>
      <c r="P24" s="1255">
        <f t="shared" si="4"/>
        <v>0</v>
      </c>
      <c r="Q24" s="1255">
        <f t="shared" si="4"/>
        <v>0</v>
      </c>
      <c r="R24" s="1255">
        <f t="shared" si="4"/>
        <v>0</v>
      </c>
      <c r="S24" s="1255">
        <f t="shared" si="4"/>
        <v>0</v>
      </c>
      <c r="T24" s="1255">
        <f t="shared" si="4"/>
        <v>0</v>
      </c>
      <c r="U24" s="1255">
        <f t="shared" si="4"/>
        <v>0</v>
      </c>
      <c r="V24" s="1255">
        <f t="shared" si="4"/>
        <v>0</v>
      </c>
      <c r="W24" s="1255">
        <f t="shared" si="4"/>
        <v>0</v>
      </c>
      <c r="X24" s="1255">
        <f t="shared" si="4"/>
        <v>0</v>
      </c>
      <c r="Y24" s="1255">
        <f>SUM(Y19:Y23)</f>
        <v>0</v>
      </c>
      <c r="Z24" s="1255">
        <f t="shared" si="4"/>
        <v>0</v>
      </c>
      <c r="AA24" s="1255">
        <f t="shared" si="4"/>
        <v>0</v>
      </c>
      <c r="AB24" s="1256">
        <f>SUM(AB19:AB23)</f>
        <v>0</v>
      </c>
      <c r="AC24" s="1256">
        <f>SUM(AC19:AC23)</f>
        <v>0</v>
      </c>
    </row>
    <row r="25" spans="1:29" s="789" customFormat="1" ht="20.100000000000001" customHeight="1" thickBot="1">
      <c r="A25" s="786"/>
      <c r="B25" s="792" t="s">
        <v>130</v>
      </c>
      <c r="C25" s="1399" t="s">
        <v>1080</v>
      </c>
      <c r="D25" s="1793"/>
      <c r="E25" s="1793"/>
      <c r="F25" s="1793"/>
      <c r="G25" s="1804"/>
      <c r="H25" s="793">
        <f>SUM(H18,H24)</f>
        <v>0</v>
      </c>
      <c r="I25" s="793">
        <f t="shared" ref="I25:AC25" si="5">SUM(I18,I24)</f>
        <v>0</v>
      </c>
      <c r="J25" s="793">
        <f t="shared" si="5"/>
        <v>0</v>
      </c>
      <c r="K25" s="793">
        <f t="shared" si="5"/>
        <v>0</v>
      </c>
      <c r="L25" s="793">
        <f t="shared" si="5"/>
        <v>0</v>
      </c>
      <c r="M25" s="793">
        <f>SUM(M18,M24)</f>
        <v>0</v>
      </c>
      <c r="N25" s="793">
        <f t="shared" si="5"/>
        <v>0</v>
      </c>
      <c r="O25" s="793">
        <f t="shared" si="5"/>
        <v>0</v>
      </c>
      <c r="P25" s="793">
        <f t="shared" si="5"/>
        <v>0</v>
      </c>
      <c r="Q25" s="793">
        <f t="shared" si="5"/>
        <v>0</v>
      </c>
      <c r="R25" s="793">
        <f t="shared" si="5"/>
        <v>0</v>
      </c>
      <c r="S25" s="793">
        <f t="shared" si="5"/>
        <v>0</v>
      </c>
      <c r="T25" s="793">
        <f t="shared" si="5"/>
        <v>0</v>
      </c>
      <c r="U25" s="793">
        <f t="shared" si="5"/>
        <v>0</v>
      </c>
      <c r="V25" s="793">
        <f t="shared" si="5"/>
        <v>0</v>
      </c>
      <c r="W25" s="793">
        <f t="shared" si="5"/>
        <v>0</v>
      </c>
      <c r="X25" s="793">
        <f t="shared" si="5"/>
        <v>0</v>
      </c>
      <c r="Y25" s="793">
        <f t="shared" si="5"/>
        <v>0</v>
      </c>
      <c r="Z25" s="793">
        <f t="shared" si="5"/>
        <v>0</v>
      </c>
      <c r="AA25" s="793">
        <f t="shared" si="5"/>
        <v>0</v>
      </c>
      <c r="AB25" s="794">
        <f t="shared" si="5"/>
        <v>0</v>
      </c>
      <c r="AC25" s="794">
        <f t="shared" si="5"/>
        <v>0</v>
      </c>
    </row>
    <row r="26" spans="1:29" s="767" customFormat="1" ht="20.100000000000001" customHeight="1" thickBot="1">
      <c r="A26" s="798"/>
      <c r="B26" s="1800" t="s">
        <v>1081</v>
      </c>
      <c r="C26" s="1801"/>
      <c r="D26" s="1801"/>
      <c r="E26" s="1801"/>
      <c r="F26" s="1801"/>
      <c r="G26" s="1802"/>
      <c r="H26" s="796">
        <f>SUM(H12,H25)</f>
        <v>0</v>
      </c>
      <c r="I26" s="796">
        <f t="shared" ref="I26:AC26" si="6">SUM(I12,I25)</f>
        <v>0</v>
      </c>
      <c r="J26" s="796">
        <f t="shared" si="6"/>
        <v>0</v>
      </c>
      <c r="K26" s="796">
        <f t="shared" si="6"/>
        <v>0</v>
      </c>
      <c r="L26" s="796">
        <f t="shared" si="6"/>
        <v>0</v>
      </c>
      <c r="M26" s="796">
        <f t="shared" si="6"/>
        <v>0</v>
      </c>
      <c r="N26" s="796">
        <f>SUM(N12,N25)</f>
        <v>0</v>
      </c>
      <c r="O26" s="796">
        <f t="shared" si="6"/>
        <v>0</v>
      </c>
      <c r="P26" s="796">
        <f t="shared" si="6"/>
        <v>0</v>
      </c>
      <c r="Q26" s="796">
        <f t="shared" si="6"/>
        <v>0</v>
      </c>
      <c r="R26" s="796">
        <f t="shared" si="6"/>
        <v>0</v>
      </c>
      <c r="S26" s="796">
        <f t="shared" si="6"/>
        <v>0</v>
      </c>
      <c r="T26" s="796">
        <f t="shared" si="6"/>
        <v>0</v>
      </c>
      <c r="U26" s="796">
        <f t="shared" si="6"/>
        <v>0</v>
      </c>
      <c r="V26" s="796">
        <f t="shared" si="6"/>
        <v>0</v>
      </c>
      <c r="W26" s="796">
        <f t="shared" si="6"/>
        <v>0</v>
      </c>
      <c r="X26" s="796">
        <f t="shared" si="6"/>
        <v>0</v>
      </c>
      <c r="Y26" s="796">
        <f t="shared" si="6"/>
        <v>0</v>
      </c>
      <c r="Z26" s="796">
        <f t="shared" si="6"/>
        <v>0</v>
      </c>
      <c r="AA26" s="796">
        <f t="shared" si="6"/>
        <v>0</v>
      </c>
      <c r="AB26" s="797">
        <f t="shared" si="6"/>
        <v>0</v>
      </c>
      <c r="AC26" s="797">
        <f t="shared" si="6"/>
        <v>0</v>
      </c>
    </row>
    <row r="27" spans="1:29" ht="8.25" customHeight="1"/>
    <row r="28" spans="1:29" s="799" customFormat="1" ht="13.5" customHeight="1">
      <c r="B28" s="800" t="s">
        <v>105</v>
      </c>
      <c r="C28" s="1397" t="s">
        <v>168</v>
      </c>
      <c r="D28" s="1397"/>
      <c r="E28" s="1436"/>
      <c r="F28" s="1436"/>
      <c r="G28" s="1436"/>
      <c r="H28" s="1436"/>
      <c r="I28" s="1436"/>
      <c r="J28" s="1436"/>
      <c r="K28" s="1436"/>
      <c r="L28" s="1436"/>
      <c r="M28" s="1436"/>
      <c r="N28" s="1436"/>
      <c r="O28" s="1436"/>
      <c r="P28" s="1436"/>
      <c r="Q28" s="1436"/>
      <c r="R28" s="1436"/>
      <c r="S28" s="1436"/>
      <c r="T28" s="1436"/>
      <c r="U28" s="1436"/>
      <c r="V28" s="1436"/>
      <c r="W28" s="1436"/>
      <c r="X28" s="1436"/>
      <c r="Y28" s="1436"/>
      <c r="Z28" s="1436"/>
      <c r="AA28" s="1436"/>
      <c r="AB28" s="1436"/>
      <c r="AC28" s="1436"/>
    </row>
    <row r="29" spans="1:29" s="799" customFormat="1" ht="13.5" customHeight="1">
      <c r="B29" s="800" t="s">
        <v>106</v>
      </c>
      <c r="C29" s="1806" t="s">
        <v>406</v>
      </c>
      <c r="D29" s="1806"/>
      <c r="E29" s="1436"/>
      <c r="F29" s="1436"/>
      <c r="G29" s="1436"/>
      <c r="H29" s="1436"/>
      <c r="I29" s="1436"/>
      <c r="J29" s="1436"/>
      <c r="K29" s="1436"/>
      <c r="L29" s="1436"/>
      <c r="M29" s="1436"/>
      <c r="N29" s="1436"/>
      <c r="O29" s="1436"/>
      <c r="P29" s="1436"/>
      <c r="Q29" s="1436"/>
      <c r="R29" s="1436"/>
      <c r="S29" s="1436"/>
      <c r="T29" s="1436"/>
      <c r="U29" s="1436"/>
      <c r="V29" s="1436"/>
      <c r="W29" s="1436"/>
      <c r="X29" s="1436"/>
      <c r="Y29" s="1436"/>
      <c r="Z29" s="1436"/>
      <c r="AA29" s="1436"/>
      <c r="AB29" s="1436"/>
      <c r="AC29" s="1436"/>
    </row>
    <row r="30" spans="1:29" s="799" customFormat="1" ht="13.5" customHeight="1">
      <c r="B30" s="800" t="s">
        <v>253</v>
      </c>
      <c r="C30" s="1806" t="s">
        <v>672</v>
      </c>
      <c r="D30" s="1806"/>
      <c r="E30" s="1436"/>
      <c r="F30" s="1436"/>
      <c r="G30" s="1436"/>
      <c r="H30" s="1436"/>
      <c r="I30" s="1436"/>
      <c r="J30" s="1436"/>
      <c r="K30" s="1436"/>
      <c r="L30" s="1436"/>
      <c r="M30" s="1436"/>
      <c r="N30" s="1436"/>
      <c r="O30" s="1436"/>
      <c r="P30" s="1436"/>
      <c r="Q30" s="1436"/>
      <c r="R30" s="1436"/>
      <c r="S30" s="1436"/>
      <c r="T30" s="1436"/>
      <c r="U30" s="1436"/>
      <c r="V30" s="1436"/>
      <c r="W30" s="1436"/>
      <c r="X30" s="1436"/>
      <c r="Y30" s="1436"/>
      <c r="Z30" s="1436"/>
      <c r="AA30" s="1436"/>
      <c r="AB30" s="1436"/>
      <c r="AC30" s="1436"/>
    </row>
    <row r="31" spans="1:29" s="799" customFormat="1" ht="13.5" customHeight="1">
      <c r="B31" s="800" t="s">
        <v>254</v>
      </c>
      <c r="C31" s="1397" t="s">
        <v>680</v>
      </c>
      <c r="D31" s="1397"/>
      <c r="E31" s="1436"/>
      <c r="F31" s="1436"/>
      <c r="G31" s="1436"/>
      <c r="H31" s="1436"/>
      <c r="I31" s="1436"/>
      <c r="J31" s="1436"/>
      <c r="K31" s="1436"/>
      <c r="L31" s="1436"/>
      <c r="M31" s="1436"/>
      <c r="N31" s="1436"/>
      <c r="O31" s="1436"/>
      <c r="P31" s="1436"/>
      <c r="Q31" s="1436"/>
      <c r="R31" s="1436"/>
      <c r="S31" s="1436"/>
      <c r="T31" s="1436"/>
      <c r="U31" s="1436"/>
      <c r="V31" s="1436"/>
      <c r="W31" s="1436"/>
      <c r="X31" s="1436"/>
      <c r="Y31" s="1436"/>
      <c r="Z31" s="1436"/>
      <c r="AA31" s="1436"/>
      <c r="AB31" s="1436"/>
      <c r="AC31" s="1436"/>
    </row>
    <row r="32" spans="1:29" s="799" customFormat="1" ht="13.5" customHeight="1">
      <c r="B32" s="800" t="s">
        <v>251</v>
      </c>
      <c r="C32" s="1397" t="s">
        <v>236</v>
      </c>
      <c r="D32" s="1397"/>
      <c r="E32" s="1436"/>
      <c r="F32" s="1436"/>
      <c r="G32" s="1436"/>
      <c r="H32" s="1436"/>
      <c r="I32" s="1436"/>
      <c r="J32" s="1436"/>
      <c r="K32" s="1436"/>
      <c r="L32" s="1436"/>
      <c r="M32" s="1436"/>
      <c r="N32" s="1436"/>
      <c r="O32" s="1436"/>
      <c r="P32" s="1436"/>
      <c r="Q32" s="1436"/>
      <c r="R32" s="1436"/>
      <c r="S32" s="1436"/>
      <c r="T32" s="1436"/>
      <c r="U32" s="1436"/>
      <c r="V32" s="1436"/>
      <c r="W32" s="1436"/>
      <c r="X32" s="1436"/>
      <c r="Y32" s="1436"/>
      <c r="Z32" s="1436"/>
      <c r="AA32" s="1436"/>
      <c r="AB32" s="1436"/>
      <c r="AC32" s="1436"/>
    </row>
    <row r="33" spans="1:29" s="799" customFormat="1" ht="24" customHeight="1">
      <c r="B33" s="800" t="s">
        <v>252</v>
      </c>
      <c r="C33" s="1396" t="s">
        <v>997</v>
      </c>
      <c r="D33" s="1396"/>
      <c r="E33" s="1397"/>
      <c r="F33" s="1397"/>
      <c r="G33" s="1397"/>
      <c r="H33" s="1397"/>
      <c r="I33" s="1397"/>
      <c r="J33" s="1397"/>
      <c r="K33" s="1397"/>
      <c r="L33" s="1397"/>
      <c r="M33" s="1397"/>
      <c r="N33" s="1397"/>
      <c r="O33" s="1397"/>
      <c r="P33" s="1397"/>
      <c r="Q33" s="1397"/>
      <c r="R33" s="1397"/>
      <c r="S33" s="1397"/>
      <c r="T33" s="1397"/>
      <c r="U33" s="1397"/>
      <c r="V33" s="1397"/>
      <c r="W33" s="1397"/>
      <c r="X33" s="1397"/>
      <c r="Y33" s="1397"/>
      <c r="Z33" s="1397"/>
      <c r="AA33" s="1397"/>
      <c r="AB33" s="1397"/>
      <c r="AC33" s="1397"/>
    </row>
    <row r="34" spans="1:29" s="799" customFormat="1" ht="13.5" customHeight="1">
      <c r="B34" s="800" t="s">
        <v>255</v>
      </c>
      <c r="C34" s="1157" t="s">
        <v>1064</v>
      </c>
      <c r="D34" s="1159"/>
      <c r="E34" s="1156"/>
      <c r="F34" s="1156"/>
      <c r="G34" s="1156"/>
      <c r="H34" s="1156"/>
      <c r="I34" s="1156"/>
      <c r="J34" s="1156"/>
      <c r="K34" s="1156"/>
      <c r="L34" s="1156"/>
      <c r="M34" s="1156"/>
      <c r="N34" s="1156"/>
      <c r="O34" s="1156"/>
      <c r="P34" s="1156"/>
      <c r="Q34" s="1156"/>
      <c r="R34" s="1156"/>
      <c r="S34" s="1156"/>
      <c r="T34" s="1156"/>
      <c r="U34" s="1156"/>
      <c r="V34" s="1156"/>
      <c r="W34" s="1156"/>
      <c r="X34" s="1156"/>
      <c r="Y34" s="1156"/>
      <c r="Z34" s="1156"/>
      <c r="AA34" s="1156"/>
      <c r="AB34" s="1156"/>
      <c r="AC34" s="1156"/>
    </row>
    <row r="35" spans="1:29" s="799" customFormat="1" ht="13.5" customHeight="1">
      <c r="B35" s="800" t="s">
        <v>999</v>
      </c>
      <c r="C35" s="1805" t="s">
        <v>810</v>
      </c>
      <c r="D35" s="1805"/>
      <c r="E35" s="1436"/>
      <c r="F35" s="1436"/>
      <c r="G35" s="1436"/>
      <c r="H35" s="1436"/>
      <c r="I35" s="1436"/>
      <c r="J35" s="1436"/>
      <c r="K35" s="1436"/>
      <c r="L35" s="1436"/>
      <c r="M35" s="1436"/>
      <c r="N35" s="1436"/>
      <c r="O35" s="1436"/>
      <c r="P35" s="1436"/>
      <c r="Q35" s="1436"/>
      <c r="R35" s="1436"/>
      <c r="S35" s="1436"/>
      <c r="T35" s="1436"/>
      <c r="U35" s="1436"/>
      <c r="V35" s="1436"/>
      <c r="W35" s="1436"/>
      <c r="X35" s="1436"/>
      <c r="Y35" s="1436"/>
      <c r="Z35" s="1436"/>
      <c r="AA35" s="1436"/>
      <c r="AB35" s="1436"/>
      <c r="AC35" s="1436"/>
    </row>
    <row r="36" spans="1:29" s="799" customFormat="1" ht="13.5" customHeight="1">
      <c r="B36" s="800" t="s">
        <v>1082</v>
      </c>
      <c r="C36" s="1397" t="s">
        <v>555</v>
      </c>
      <c r="D36" s="1397"/>
      <c r="E36" s="1436"/>
      <c r="F36" s="1436"/>
      <c r="G36" s="1436"/>
      <c r="H36" s="1436"/>
      <c r="I36" s="1436"/>
      <c r="J36" s="1436"/>
      <c r="K36" s="1436"/>
      <c r="L36" s="1436"/>
      <c r="M36" s="1436"/>
      <c r="N36" s="1436"/>
      <c r="O36" s="1436"/>
      <c r="P36" s="1436"/>
      <c r="Q36" s="1436"/>
      <c r="R36" s="1436"/>
      <c r="S36" s="1436"/>
      <c r="T36" s="1436"/>
      <c r="U36" s="1436"/>
      <c r="V36" s="1436"/>
      <c r="W36" s="1436"/>
      <c r="X36" s="1436"/>
      <c r="Y36" s="1436"/>
      <c r="Z36" s="1436"/>
      <c r="AA36" s="1436"/>
      <c r="AB36" s="1436"/>
      <c r="AC36" s="1436"/>
    </row>
    <row r="37" spans="1:29" ht="8.25" customHeight="1" thickBot="1"/>
    <row r="38" spans="1:29" ht="12.75" customHeight="1">
      <c r="A38" s="741"/>
      <c r="B38" s="741"/>
      <c r="C38" s="741"/>
      <c r="D38" s="741"/>
      <c r="E38" s="741"/>
      <c r="S38" s="801"/>
      <c r="T38" s="801"/>
      <c r="U38" s="801"/>
      <c r="V38" s="801"/>
      <c r="W38" s="801"/>
      <c r="X38" s="801"/>
      <c r="Y38" s="801"/>
      <c r="Z38" s="801"/>
      <c r="AA38" s="1701" t="s">
        <v>305</v>
      </c>
      <c r="AB38" s="1702"/>
      <c r="AC38" s="1703"/>
    </row>
    <row r="39" spans="1:29" ht="12.75" customHeight="1" thickBot="1">
      <c r="A39" s="741"/>
      <c r="B39" s="741"/>
      <c r="C39" s="741"/>
      <c r="D39" s="741"/>
      <c r="E39" s="741"/>
      <c r="S39" s="801"/>
      <c r="T39" s="801"/>
      <c r="U39" s="801"/>
      <c r="V39" s="801"/>
      <c r="W39" s="801"/>
      <c r="X39" s="801"/>
      <c r="Y39" s="801"/>
      <c r="Z39" s="801"/>
      <c r="AA39" s="1704"/>
      <c r="AB39" s="1705"/>
      <c r="AC39" s="1706"/>
    </row>
    <row r="40" spans="1:29" ht="8.25" customHeight="1">
      <c r="A40" s="802"/>
      <c r="B40" s="750"/>
      <c r="C40" s="750"/>
      <c r="D40" s="750"/>
      <c r="E40" s="741"/>
    </row>
    <row r="41" spans="1:29" ht="13.2">
      <c r="A41" s="750"/>
      <c r="B41" s="750"/>
      <c r="C41" s="750"/>
      <c r="D41" s="750"/>
      <c r="E41" s="741"/>
    </row>
    <row r="42" spans="1:29">
      <c r="A42" s="741"/>
      <c r="B42" s="741"/>
      <c r="C42" s="741"/>
      <c r="D42" s="741"/>
      <c r="E42" s="741"/>
    </row>
    <row r="43" spans="1:29">
      <c r="A43" s="741"/>
      <c r="B43" s="741"/>
      <c r="C43" s="741"/>
      <c r="D43" s="741"/>
      <c r="E43" s="741"/>
    </row>
  </sheetData>
  <mergeCells count="15">
    <mergeCell ref="C35:AC35"/>
    <mergeCell ref="C36:AC36"/>
    <mergeCell ref="AA38:AC39"/>
    <mergeCell ref="C28:AC28"/>
    <mergeCell ref="C29:AC29"/>
    <mergeCell ref="C30:AC30"/>
    <mergeCell ref="C31:AC31"/>
    <mergeCell ref="C32:AC32"/>
    <mergeCell ref="C33:AC33"/>
    <mergeCell ref="B26:G26"/>
    <mergeCell ref="B1:AC1"/>
    <mergeCell ref="B3:AC3"/>
    <mergeCell ref="B6:E6"/>
    <mergeCell ref="C12:G12"/>
    <mergeCell ref="C25:G25"/>
  </mergeCells>
  <phoneticPr fontId="26"/>
  <printOptions horizontalCentered="1"/>
  <pageMargins left="0.78740157480314965" right="0.78740157480314965" top="0.98425196850393704" bottom="0.98425196850393704" header="0.51181102362204722" footer="0.51181102362204722"/>
  <pageSetup paperSize="8" scale="48"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H35" sqref="H35"/>
    </sheetView>
  </sheetViews>
  <sheetFormatPr defaultColWidth="9" defaultRowHeight="12"/>
  <cols>
    <col min="1" max="1" width="2.21875" style="742" customWidth="1"/>
    <col min="2" max="2" width="3.77734375" style="742" customWidth="1"/>
    <col min="3" max="3" width="25.6640625" style="742" customWidth="1"/>
    <col min="4" max="5" width="25" style="742" customWidth="1"/>
    <col min="6" max="7" width="15.6640625" style="742" customWidth="1"/>
    <col min="8" max="8" width="2.109375" style="742" customWidth="1"/>
    <col min="9" max="12" width="13.6640625" style="742" customWidth="1"/>
    <col min="13" max="16384" width="9" style="742"/>
  </cols>
  <sheetData>
    <row r="1" spans="1:15" s="723" customFormat="1" ht="20.100000000000001" customHeight="1">
      <c r="B1" s="1727" t="s">
        <v>475</v>
      </c>
      <c r="C1" s="1346"/>
      <c r="D1" s="1346"/>
      <c r="E1" s="1346"/>
      <c r="F1" s="1346"/>
      <c r="G1" s="1346"/>
      <c r="H1" s="668"/>
      <c r="I1" s="756"/>
      <c r="J1" s="756"/>
      <c r="K1" s="756"/>
      <c r="L1" s="756"/>
    </row>
    <row r="2" spans="1:15" s="723" customFormat="1" ht="9.9" customHeight="1">
      <c r="B2" s="757"/>
      <c r="C2" s="756"/>
      <c r="D2" s="756"/>
      <c r="E2" s="756"/>
      <c r="F2" s="758"/>
      <c r="G2" s="759"/>
      <c r="H2" s="756"/>
      <c r="I2" s="756"/>
    </row>
    <row r="3" spans="1:15" s="723" customFormat="1" ht="20.100000000000001" customHeight="1">
      <c r="B3" s="1402" t="s">
        <v>499</v>
      </c>
      <c r="C3" s="1368"/>
      <c r="D3" s="1368"/>
      <c r="E3" s="1368"/>
      <c r="F3" s="1368"/>
      <c r="G3" s="1368"/>
      <c r="H3" s="760"/>
      <c r="I3" s="658"/>
      <c r="J3" s="658"/>
      <c r="K3" s="658"/>
      <c r="L3" s="658"/>
      <c r="M3" s="761"/>
      <c r="N3" s="761"/>
      <c r="O3" s="761"/>
    </row>
    <row r="4" spans="1:15" s="723" customFormat="1" ht="8.25" customHeight="1">
      <c r="A4" s="762"/>
      <c r="B4" s="763"/>
      <c r="C4" s="763"/>
      <c r="D4" s="763"/>
      <c r="E4" s="763"/>
      <c r="F4" s="763"/>
      <c r="G4" s="763"/>
      <c r="H4" s="763"/>
      <c r="I4" s="658"/>
      <c r="J4" s="658"/>
      <c r="K4" s="658"/>
      <c r="L4" s="658"/>
      <c r="M4" s="761"/>
      <c r="N4" s="761"/>
      <c r="O4" s="761"/>
    </row>
    <row r="5" spans="1:15" s="767" customFormat="1" ht="20.100000000000001" customHeight="1" thickBot="1">
      <c r="A5" s="764"/>
      <c r="B5" s="765" t="s">
        <v>1008</v>
      </c>
      <c r="C5" s="765"/>
      <c r="D5" s="750"/>
      <c r="E5" s="750"/>
      <c r="F5" s="766"/>
      <c r="G5" s="766"/>
    </row>
    <row r="6" spans="1:15" s="767" customFormat="1" ht="20.100000000000001" customHeight="1">
      <c r="A6" s="764"/>
      <c r="B6" s="1728" t="s">
        <v>424</v>
      </c>
      <c r="C6" s="1729"/>
      <c r="D6" s="1732" t="s">
        <v>166</v>
      </c>
      <c r="E6" s="1734" t="s">
        <v>995</v>
      </c>
      <c r="F6" s="1736" t="s">
        <v>167</v>
      </c>
      <c r="G6" s="1737"/>
    </row>
    <row r="7" spans="1:15" s="767" customFormat="1" ht="20.100000000000001" customHeight="1" thickBot="1">
      <c r="A7" s="764"/>
      <c r="B7" s="1730"/>
      <c r="C7" s="1731"/>
      <c r="D7" s="1733"/>
      <c r="E7" s="1735"/>
      <c r="F7" s="768" t="s">
        <v>425</v>
      </c>
      <c r="G7" s="769" t="s">
        <v>426</v>
      </c>
    </row>
    <row r="8" spans="1:15" s="767" customFormat="1" ht="20.100000000000001" customHeight="1">
      <c r="A8" s="764"/>
      <c r="B8" s="1719"/>
      <c r="C8" s="1720"/>
      <c r="D8" s="770"/>
      <c r="E8" s="771"/>
      <c r="F8" s="772"/>
      <c r="G8" s="1721">
        <f>SUM(F8:F14)</f>
        <v>0</v>
      </c>
    </row>
    <row r="9" spans="1:15" s="767" customFormat="1" ht="20.100000000000001" customHeight="1">
      <c r="A9" s="764"/>
      <c r="B9" s="1723"/>
      <c r="C9" s="1724"/>
      <c r="D9" s="773"/>
      <c r="E9" s="774"/>
      <c r="F9" s="775"/>
      <c r="G9" s="1721"/>
    </row>
    <row r="10" spans="1:15" s="767" customFormat="1" ht="20.100000000000001" customHeight="1">
      <c r="A10" s="764"/>
      <c r="B10" s="1723"/>
      <c r="C10" s="1724"/>
      <c r="D10" s="773"/>
      <c r="E10" s="774"/>
      <c r="F10" s="775"/>
      <c r="G10" s="1721"/>
    </row>
    <row r="11" spans="1:15" s="767" customFormat="1" ht="20.100000000000001" customHeight="1">
      <c r="A11" s="764"/>
      <c r="B11" s="1723"/>
      <c r="C11" s="1724"/>
      <c r="D11" s="773"/>
      <c r="E11" s="774"/>
      <c r="F11" s="775"/>
      <c r="G11" s="1721"/>
    </row>
    <row r="12" spans="1:15" s="767" customFormat="1" ht="20.100000000000001" customHeight="1">
      <c r="A12" s="764"/>
      <c r="B12" s="1723"/>
      <c r="C12" s="1724"/>
      <c r="D12" s="773"/>
      <c r="E12" s="774"/>
      <c r="F12" s="775"/>
      <c r="G12" s="1721"/>
    </row>
    <row r="13" spans="1:15" s="767" customFormat="1" ht="20.100000000000001" customHeight="1">
      <c r="A13" s="764"/>
      <c r="B13" s="1723"/>
      <c r="C13" s="1724"/>
      <c r="D13" s="773"/>
      <c r="E13" s="774"/>
      <c r="F13" s="775"/>
      <c r="G13" s="1721"/>
    </row>
    <row r="14" spans="1:15" s="767" customFormat="1" ht="20.100000000000001" customHeight="1" thickBot="1">
      <c r="A14" s="764"/>
      <c r="B14" s="1725"/>
      <c r="C14" s="1726"/>
      <c r="D14" s="776"/>
      <c r="E14" s="777"/>
      <c r="F14" s="778"/>
      <c r="G14" s="1722"/>
    </row>
    <row r="15" spans="1:15" ht="23.25" customHeight="1"/>
    <row r="16" spans="1:15" ht="13.5" customHeight="1">
      <c r="B16" s="738" t="s">
        <v>105</v>
      </c>
      <c r="C16" s="1700" t="s">
        <v>558</v>
      </c>
      <c r="D16" s="1717"/>
      <c r="E16" s="1717"/>
      <c r="F16" s="1717"/>
      <c r="G16" s="1717"/>
    </row>
    <row r="17" spans="2:7" ht="13.5" customHeight="1">
      <c r="B17" s="738" t="s">
        <v>106</v>
      </c>
      <c r="C17" s="1700" t="s">
        <v>1000</v>
      </c>
      <c r="D17" s="1717"/>
      <c r="E17" s="1717"/>
      <c r="F17" s="1717"/>
      <c r="G17" s="1717"/>
    </row>
    <row r="18" spans="2:7" ht="13.5" customHeight="1">
      <c r="B18" s="738" t="s">
        <v>253</v>
      </c>
      <c r="C18" s="1709" t="s">
        <v>676</v>
      </c>
      <c r="D18" s="1717"/>
      <c r="E18" s="1717"/>
      <c r="F18" s="1717"/>
      <c r="G18" s="1717"/>
    </row>
    <row r="19" spans="2:7" ht="13.5" customHeight="1">
      <c r="B19" s="738" t="s">
        <v>254</v>
      </c>
      <c r="C19" s="1700" t="s">
        <v>677</v>
      </c>
      <c r="D19" s="1717"/>
      <c r="E19" s="1717"/>
      <c r="F19" s="1717"/>
      <c r="G19" s="1717"/>
    </row>
    <row r="20" spans="2:7" ht="24" customHeight="1">
      <c r="B20" s="738" t="s">
        <v>251</v>
      </c>
      <c r="C20" s="1711" t="s">
        <v>996</v>
      </c>
      <c r="D20" s="1700"/>
      <c r="E20" s="1700"/>
      <c r="F20" s="1700"/>
      <c r="G20" s="1700"/>
    </row>
    <row r="21" spans="2:7" ht="24" customHeight="1">
      <c r="B21" s="738" t="s">
        <v>252</v>
      </c>
      <c r="C21" s="1718" t="s">
        <v>1003</v>
      </c>
      <c r="D21" s="1711"/>
      <c r="E21" s="1711"/>
      <c r="F21" s="1711"/>
      <c r="G21" s="1711"/>
    </row>
    <row r="22" spans="2:7" ht="13.5" customHeight="1">
      <c r="B22" s="738" t="s">
        <v>255</v>
      </c>
      <c r="C22" s="1711" t="s">
        <v>1004</v>
      </c>
      <c r="D22" s="1712"/>
      <c r="E22" s="1712"/>
      <c r="F22" s="1712"/>
      <c r="G22" s="1712"/>
    </row>
    <row r="23" spans="2:7" ht="13.5" customHeight="1">
      <c r="B23" s="738" t="s">
        <v>999</v>
      </c>
      <c r="C23" s="1711" t="s">
        <v>1005</v>
      </c>
      <c r="D23" s="1712"/>
      <c r="E23" s="1712"/>
      <c r="F23" s="1712"/>
      <c r="G23" s="1712"/>
    </row>
    <row r="24" spans="2:7" ht="8.25" customHeight="1" thickBot="1"/>
    <row r="25" spans="2:7">
      <c r="F25" s="1713" t="s">
        <v>305</v>
      </c>
      <c r="G25" s="1714"/>
    </row>
    <row r="26" spans="2:7" ht="12.6" thickBot="1">
      <c r="F26" s="1715"/>
      <c r="G26" s="1716"/>
    </row>
    <row r="27" spans="2:7" ht="8.25" customHeight="1"/>
  </sheetData>
  <mergeCells count="23">
    <mergeCell ref="B1:G1"/>
    <mergeCell ref="B3:G3"/>
    <mergeCell ref="B6:C7"/>
    <mergeCell ref="D6:D7"/>
    <mergeCell ref="E6:E7"/>
    <mergeCell ref="F6:G6"/>
    <mergeCell ref="B8:C8"/>
    <mergeCell ref="G8:G14"/>
    <mergeCell ref="B9:C9"/>
    <mergeCell ref="B10:C10"/>
    <mergeCell ref="B11:C11"/>
    <mergeCell ref="B12:C12"/>
    <mergeCell ref="B13:C13"/>
    <mergeCell ref="B14:C14"/>
    <mergeCell ref="C22:G22"/>
    <mergeCell ref="C23:G23"/>
    <mergeCell ref="F25:G26"/>
    <mergeCell ref="C16:G16"/>
    <mergeCell ref="C17:G17"/>
    <mergeCell ref="C18:G18"/>
    <mergeCell ref="C19:G19"/>
    <mergeCell ref="C20:G20"/>
    <mergeCell ref="C21:G21"/>
  </mergeCells>
  <phoneticPr fontId="26"/>
  <printOptions horizontalCentered="1"/>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zoomScaleNormal="100" workbookViewId="0">
      <selection activeCell="H35" sqref="H35"/>
    </sheetView>
  </sheetViews>
  <sheetFormatPr defaultColWidth="8" defaultRowHeight="10.8"/>
  <cols>
    <col min="1" max="1" width="2.21875" style="705" customWidth="1"/>
    <col min="2" max="2" width="3.77734375" style="705" customWidth="1"/>
    <col min="3" max="3" width="10.6640625" style="705" customWidth="1"/>
    <col min="4" max="4" width="14.88671875" style="705" customWidth="1"/>
    <col min="5" max="5" width="13.44140625" style="705" customWidth="1"/>
    <col min="6" max="6" width="5.109375" style="705" bestFit="1" customWidth="1"/>
    <col min="7" max="28" width="11.77734375" style="705" customWidth="1"/>
    <col min="29" max="29" width="2.21875" style="705" customWidth="1"/>
    <col min="30" max="30" width="10.21875" style="705" customWidth="1"/>
    <col min="31" max="16384" width="8" style="705"/>
  </cols>
  <sheetData>
    <row r="1" spans="1:29" ht="20.100000000000001" customHeight="1">
      <c r="B1" s="1727" t="s">
        <v>78</v>
      </c>
      <c r="C1" s="1346"/>
      <c r="D1" s="1346"/>
      <c r="E1" s="1346"/>
      <c r="F1" s="1346"/>
      <c r="G1" s="1346"/>
      <c r="H1" s="1346"/>
      <c r="I1" s="1346"/>
      <c r="J1" s="1346"/>
      <c r="K1" s="1346"/>
      <c r="L1" s="1346"/>
      <c r="M1" s="1346"/>
      <c r="N1" s="1346"/>
      <c r="O1" s="1346"/>
      <c r="P1" s="1346"/>
      <c r="Q1" s="1346"/>
      <c r="R1" s="1346"/>
      <c r="S1" s="1346"/>
      <c r="T1" s="1346"/>
      <c r="U1" s="1346"/>
      <c r="V1" s="1346"/>
      <c r="W1" s="1346"/>
      <c r="X1" s="1346"/>
      <c r="Y1" s="1346"/>
      <c r="Z1" s="1346"/>
      <c r="AA1" s="1346"/>
      <c r="AB1" s="1346"/>
    </row>
    <row r="2" spans="1:29" ht="8.25" customHeight="1">
      <c r="B2" s="706"/>
      <c r="C2" s="707"/>
      <c r="D2" s="708"/>
      <c r="E2" s="709"/>
      <c r="F2" s="709"/>
      <c r="G2" s="709"/>
      <c r="H2" s="709"/>
      <c r="I2" s="709"/>
      <c r="J2" s="709"/>
      <c r="K2" s="707"/>
    </row>
    <row r="3" spans="1:29" ht="20.100000000000001" customHeight="1">
      <c r="B3" s="1402" t="s">
        <v>504</v>
      </c>
      <c r="C3" s="1765"/>
      <c r="D3" s="1765"/>
      <c r="E3" s="1765"/>
      <c r="F3" s="1765"/>
      <c r="G3" s="1765"/>
      <c r="H3" s="1765"/>
      <c r="I3" s="1765"/>
      <c r="J3" s="1765"/>
      <c r="K3" s="1765"/>
      <c r="L3" s="1765"/>
      <c r="M3" s="1765"/>
      <c r="N3" s="1765"/>
      <c r="O3" s="1765"/>
      <c r="P3" s="1765"/>
      <c r="Q3" s="1765"/>
      <c r="R3" s="1765"/>
      <c r="S3" s="1765"/>
      <c r="T3" s="1765"/>
      <c r="U3" s="1765"/>
      <c r="V3" s="1765"/>
      <c r="W3" s="1765"/>
      <c r="X3" s="1765"/>
      <c r="Y3" s="1765"/>
      <c r="Z3" s="1765"/>
      <c r="AA3" s="1765"/>
      <c r="AB3" s="1765"/>
    </row>
    <row r="4" spans="1:29" ht="8.25" customHeight="1">
      <c r="B4" s="711"/>
      <c r="C4" s="710"/>
      <c r="D4" s="710"/>
      <c r="E4" s="710"/>
      <c r="F4" s="710"/>
      <c r="G4" s="710"/>
      <c r="H4" s="710"/>
      <c r="I4" s="710"/>
      <c r="J4" s="710"/>
      <c r="K4" s="710"/>
      <c r="L4" s="710"/>
      <c r="M4" s="710"/>
      <c r="N4" s="710"/>
      <c r="O4" s="710"/>
      <c r="P4" s="710"/>
      <c r="Q4" s="710"/>
      <c r="R4" s="710"/>
      <c r="S4" s="710"/>
      <c r="T4" s="710"/>
      <c r="U4" s="710"/>
      <c r="V4" s="710"/>
      <c r="W4" s="710"/>
      <c r="X4" s="710"/>
      <c r="Y4" s="710"/>
      <c r="Z4" s="710"/>
      <c r="AA4" s="710"/>
      <c r="AB4" s="710"/>
    </row>
    <row r="5" spans="1:29" s="712" customFormat="1" ht="20.100000000000001" customHeight="1" thickBot="1">
      <c r="B5" s="713" t="s">
        <v>631</v>
      </c>
      <c r="AB5" s="714" t="s">
        <v>300</v>
      </c>
    </row>
    <row r="6" spans="1:29" s="716" customFormat="1" ht="20.100000000000001" customHeight="1" thickBot="1">
      <c r="A6" s="715"/>
      <c r="B6" s="1766" t="s">
        <v>306</v>
      </c>
      <c r="C6" s="1768"/>
      <c r="D6" s="1768"/>
      <c r="E6" s="1768"/>
      <c r="F6" s="1769"/>
      <c r="G6" s="752" t="s">
        <v>602</v>
      </c>
      <c r="H6" s="752" t="s">
        <v>603</v>
      </c>
      <c r="I6" s="752" t="s">
        <v>604</v>
      </c>
      <c r="J6" s="752" t="s">
        <v>605</v>
      </c>
      <c r="K6" s="752" t="s">
        <v>606</v>
      </c>
      <c r="L6" s="752" t="s">
        <v>607</v>
      </c>
      <c r="M6" s="752" t="s">
        <v>608</v>
      </c>
      <c r="N6" s="752" t="s">
        <v>609</v>
      </c>
      <c r="O6" s="752" t="s">
        <v>610</v>
      </c>
      <c r="P6" s="752" t="s">
        <v>611</v>
      </c>
      <c r="Q6" s="752" t="s">
        <v>612</v>
      </c>
      <c r="R6" s="752" t="s">
        <v>613</v>
      </c>
      <c r="S6" s="752" t="s">
        <v>614</v>
      </c>
      <c r="T6" s="752" t="s">
        <v>615</v>
      </c>
      <c r="U6" s="752" t="s">
        <v>616</v>
      </c>
      <c r="V6" s="752" t="s">
        <v>617</v>
      </c>
      <c r="W6" s="752" t="s">
        <v>618</v>
      </c>
      <c r="X6" s="752" t="s">
        <v>619</v>
      </c>
      <c r="Y6" s="752" t="s">
        <v>761</v>
      </c>
      <c r="Z6" s="752" t="s">
        <v>762</v>
      </c>
      <c r="AA6" s="752" t="s">
        <v>763</v>
      </c>
      <c r="AB6" s="753" t="s">
        <v>307</v>
      </c>
    </row>
    <row r="7" spans="1:29" s="723" customFormat="1" ht="20.100000000000001" customHeight="1" thickBot="1">
      <c r="A7" s="715"/>
      <c r="B7" s="717"/>
      <c r="C7" s="1772" t="s">
        <v>632</v>
      </c>
      <c r="D7" s="1773"/>
      <c r="E7" s="718" t="s">
        <v>226</v>
      </c>
      <c r="F7" s="719" t="s">
        <v>227</v>
      </c>
      <c r="G7" s="720">
        <f>G21</f>
        <v>0</v>
      </c>
      <c r="H7" s="720">
        <f t="shared" ref="H7:AA7" si="0">H21</f>
        <v>0</v>
      </c>
      <c r="I7" s="720">
        <f t="shared" si="0"/>
        <v>0</v>
      </c>
      <c r="J7" s="721">
        <f t="shared" si="0"/>
        <v>0</v>
      </c>
      <c r="K7" s="721">
        <f t="shared" si="0"/>
        <v>0</v>
      </c>
      <c r="L7" s="721">
        <f t="shared" si="0"/>
        <v>0</v>
      </c>
      <c r="M7" s="721">
        <f t="shared" si="0"/>
        <v>0</v>
      </c>
      <c r="N7" s="721">
        <f t="shared" si="0"/>
        <v>0</v>
      </c>
      <c r="O7" s="721">
        <f t="shared" si="0"/>
        <v>0</v>
      </c>
      <c r="P7" s="721">
        <f t="shared" si="0"/>
        <v>0</v>
      </c>
      <c r="Q7" s="721">
        <f t="shared" si="0"/>
        <v>0</v>
      </c>
      <c r="R7" s="721">
        <f t="shared" si="0"/>
        <v>0</v>
      </c>
      <c r="S7" s="721">
        <f t="shared" si="0"/>
        <v>0</v>
      </c>
      <c r="T7" s="721">
        <f t="shared" si="0"/>
        <v>0</v>
      </c>
      <c r="U7" s="721">
        <f t="shared" si="0"/>
        <v>0</v>
      </c>
      <c r="V7" s="721">
        <f t="shared" si="0"/>
        <v>0</v>
      </c>
      <c r="W7" s="721">
        <f t="shared" si="0"/>
        <v>0</v>
      </c>
      <c r="X7" s="721">
        <f t="shared" si="0"/>
        <v>0</v>
      </c>
      <c r="Y7" s="721">
        <f>Y21</f>
        <v>0</v>
      </c>
      <c r="Z7" s="721">
        <f t="shared" si="0"/>
        <v>0</v>
      </c>
      <c r="AA7" s="721">
        <f t="shared" si="0"/>
        <v>0</v>
      </c>
      <c r="AB7" s="722">
        <f>SUM(G7:AA7)</f>
        <v>0</v>
      </c>
    </row>
    <row r="8" spans="1:29" s="723" customFormat="1" ht="20.100000000000001" customHeight="1" thickBot="1">
      <c r="A8" s="715"/>
      <c r="B8" s="717"/>
      <c r="C8" s="724"/>
      <c r="D8" s="725" t="s">
        <v>167</v>
      </c>
      <c r="E8" s="751"/>
      <c r="F8" s="726" t="s">
        <v>302</v>
      </c>
      <c r="G8" s="727">
        <f>G7*$E$8</f>
        <v>0</v>
      </c>
      <c r="H8" s="728">
        <f t="shared" ref="H8:AA8" si="1">H7*$E$8</f>
        <v>0</v>
      </c>
      <c r="I8" s="728">
        <f t="shared" si="1"/>
        <v>0</v>
      </c>
      <c r="J8" s="728">
        <f t="shared" si="1"/>
        <v>0</v>
      </c>
      <c r="K8" s="728">
        <f t="shared" si="1"/>
        <v>0</v>
      </c>
      <c r="L8" s="728">
        <f t="shared" si="1"/>
        <v>0</v>
      </c>
      <c r="M8" s="728">
        <f t="shared" si="1"/>
        <v>0</v>
      </c>
      <c r="N8" s="728">
        <f t="shared" si="1"/>
        <v>0</v>
      </c>
      <c r="O8" s="728">
        <f t="shared" si="1"/>
        <v>0</v>
      </c>
      <c r="P8" s="728">
        <f>P7*$E$8</f>
        <v>0</v>
      </c>
      <c r="Q8" s="728">
        <f t="shared" si="1"/>
        <v>0</v>
      </c>
      <c r="R8" s="728">
        <f t="shared" si="1"/>
        <v>0</v>
      </c>
      <c r="S8" s="728">
        <f t="shared" si="1"/>
        <v>0</v>
      </c>
      <c r="T8" s="728">
        <f t="shared" si="1"/>
        <v>0</v>
      </c>
      <c r="U8" s="728">
        <f t="shared" si="1"/>
        <v>0</v>
      </c>
      <c r="V8" s="728">
        <f t="shared" si="1"/>
        <v>0</v>
      </c>
      <c r="W8" s="728">
        <f t="shared" si="1"/>
        <v>0</v>
      </c>
      <c r="X8" s="728">
        <f t="shared" si="1"/>
        <v>0</v>
      </c>
      <c r="Y8" s="728">
        <f>Y7*$E$8</f>
        <v>0</v>
      </c>
      <c r="Z8" s="728">
        <f t="shared" si="1"/>
        <v>0</v>
      </c>
      <c r="AA8" s="728">
        <f t="shared" si="1"/>
        <v>0</v>
      </c>
      <c r="AB8" s="729">
        <f>SUM(G8:AA8)</f>
        <v>0</v>
      </c>
    </row>
    <row r="9" spans="1:29" s="716" customFormat="1" ht="20.100000000000001" customHeight="1" thickBot="1">
      <c r="A9" s="715"/>
      <c r="B9" s="1774" t="s">
        <v>633</v>
      </c>
      <c r="C9" s="1775"/>
      <c r="D9" s="1775"/>
      <c r="E9" s="1775"/>
      <c r="F9" s="730"/>
      <c r="G9" s="731">
        <f>G8</f>
        <v>0</v>
      </c>
      <c r="H9" s="732">
        <f t="shared" ref="H9:Z9" si="2">H8</f>
        <v>0</v>
      </c>
      <c r="I9" s="732">
        <f t="shared" si="2"/>
        <v>0</v>
      </c>
      <c r="J9" s="732">
        <f t="shared" si="2"/>
        <v>0</v>
      </c>
      <c r="K9" s="732">
        <f t="shared" si="2"/>
        <v>0</v>
      </c>
      <c r="L9" s="732">
        <f t="shared" si="2"/>
        <v>0</v>
      </c>
      <c r="M9" s="732">
        <f t="shared" si="2"/>
        <v>0</v>
      </c>
      <c r="N9" s="732">
        <f t="shared" si="2"/>
        <v>0</v>
      </c>
      <c r="O9" s="732">
        <f t="shared" si="2"/>
        <v>0</v>
      </c>
      <c r="P9" s="732">
        <f t="shared" si="2"/>
        <v>0</v>
      </c>
      <c r="Q9" s="732">
        <f t="shared" si="2"/>
        <v>0</v>
      </c>
      <c r="R9" s="732">
        <f t="shared" si="2"/>
        <v>0</v>
      </c>
      <c r="S9" s="732">
        <f t="shared" si="2"/>
        <v>0</v>
      </c>
      <c r="T9" s="732">
        <f t="shared" si="2"/>
        <v>0</v>
      </c>
      <c r="U9" s="732">
        <f t="shared" si="2"/>
        <v>0</v>
      </c>
      <c r="V9" s="732">
        <f t="shared" si="2"/>
        <v>0</v>
      </c>
      <c r="W9" s="732">
        <f t="shared" si="2"/>
        <v>0</v>
      </c>
      <c r="X9" s="732">
        <f t="shared" si="2"/>
        <v>0</v>
      </c>
      <c r="Y9" s="732">
        <f>Y8</f>
        <v>0</v>
      </c>
      <c r="Z9" s="732">
        <f t="shared" si="2"/>
        <v>0</v>
      </c>
      <c r="AA9" s="732">
        <f>AA8</f>
        <v>0</v>
      </c>
      <c r="AB9" s="733">
        <f>SUM(G9:AA9)</f>
        <v>0</v>
      </c>
    </row>
    <row r="10" spans="1:29" s="723" customFormat="1" ht="8.25" customHeight="1">
      <c r="A10" s="734"/>
      <c r="B10" s="734"/>
      <c r="C10" s="735"/>
      <c r="D10" s="735"/>
      <c r="E10" s="736"/>
      <c r="F10" s="735"/>
      <c r="G10" s="737"/>
      <c r="H10" s="737"/>
      <c r="I10" s="737"/>
      <c r="J10" s="737"/>
      <c r="K10" s="737"/>
      <c r="L10" s="737"/>
      <c r="M10" s="737"/>
      <c r="N10" s="737"/>
      <c r="O10" s="737"/>
      <c r="P10" s="737"/>
      <c r="Q10" s="737"/>
      <c r="R10" s="737"/>
      <c r="S10" s="737"/>
      <c r="T10" s="737"/>
      <c r="U10" s="737"/>
      <c r="V10" s="737"/>
      <c r="W10" s="737"/>
      <c r="X10" s="737"/>
      <c r="Y10" s="737"/>
      <c r="Z10" s="737"/>
      <c r="AA10" s="737"/>
      <c r="AB10" s="737"/>
    </row>
    <row r="11" spans="1:29" s="723" customFormat="1" ht="13.5" customHeight="1">
      <c r="B11" s="738" t="s">
        <v>105</v>
      </c>
      <c r="C11" s="1778" t="s">
        <v>682</v>
      </c>
      <c r="D11" s="1717"/>
      <c r="E11" s="1717"/>
      <c r="F11" s="1717"/>
      <c r="G11" s="1717"/>
      <c r="H11" s="1717"/>
      <c r="I11" s="1717"/>
      <c r="J11" s="1717"/>
      <c r="K11" s="1717"/>
      <c r="L11" s="1717"/>
      <c r="M11" s="1717"/>
      <c r="N11" s="1717"/>
      <c r="O11" s="1717"/>
      <c r="P11" s="1717"/>
      <c r="Q11" s="1717"/>
      <c r="R11" s="1717"/>
      <c r="S11" s="1717"/>
      <c r="T11" s="1717"/>
      <c r="U11" s="1717"/>
      <c r="V11" s="1717"/>
      <c r="W11" s="1717"/>
      <c r="X11" s="1717"/>
      <c r="Y11" s="1717"/>
      <c r="Z11" s="1717"/>
      <c r="AA11" s="1717"/>
      <c r="AB11" s="1717"/>
      <c r="AC11" s="1717"/>
    </row>
    <row r="12" spans="1:29" s="723" customFormat="1" ht="13.5" customHeight="1">
      <c r="B12" s="738" t="s">
        <v>106</v>
      </c>
      <c r="C12" s="1778" t="s">
        <v>406</v>
      </c>
      <c r="D12" s="1717"/>
      <c r="E12" s="1717"/>
      <c r="F12" s="1717"/>
      <c r="G12" s="1717"/>
      <c r="H12" s="1717"/>
      <c r="I12" s="1717"/>
      <c r="J12" s="1717"/>
      <c r="K12" s="1717"/>
      <c r="L12" s="1717"/>
      <c r="M12" s="1717"/>
      <c r="N12" s="1717"/>
      <c r="O12" s="1717"/>
      <c r="P12" s="1717"/>
      <c r="Q12" s="1717"/>
      <c r="R12" s="1717"/>
      <c r="S12" s="1717"/>
      <c r="T12" s="1717"/>
      <c r="U12" s="1717"/>
      <c r="V12" s="1717"/>
      <c r="W12" s="1717"/>
      <c r="X12" s="1717"/>
      <c r="Y12" s="1717"/>
      <c r="Z12" s="1717"/>
      <c r="AA12" s="1717"/>
      <c r="AB12" s="1717"/>
      <c r="AC12" s="1717"/>
    </row>
    <row r="13" spans="1:29" s="723" customFormat="1" ht="13.5" customHeight="1">
      <c r="B13" s="738" t="s">
        <v>253</v>
      </c>
      <c r="C13" s="1700" t="s">
        <v>679</v>
      </c>
      <c r="D13" s="1717"/>
      <c r="E13" s="1717"/>
      <c r="F13" s="1717"/>
      <c r="G13" s="1717"/>
      <c r="H13" s="1717"/>
      <c r="I13" s="1717"/>
      <c r="J13" s="1717"/>
      <c r="K13" s="1717"/>
      <c r="L13" s="1717"/>
      <c r="M13" s="1717"/>
      <c r="N13" s="1717"/>
      <c r="O13" s="1717"/>
      <c r="P13" s="1717"/>
      <c r="Q13" s="1717"/>
      <c r="R13" s="1717"/>
      <c r="S13" s="1717"/>
      <c r="T13" s="1717"/>
      <c r="U13" s="1717"/>
      <c r="V13" s="1717"/>
      <c r="W13" s="1717"/>
      <c r="X13" s="1717"/>
      <c r="Y13" s="1717"/>
      <c r="Z13" s="1717"/>
      <c r="AA13" s="1717"/>
      <c r="AB13" s="1717"/>
      <c r="AC13" s="1717"/>
    </row>
    <row r="14" spans="1:29" s="723" customFormat="1" ht="13.5" customHeight="1">
      <c r="B14" s="738" t="s">
        <v>254</v>
      </c>
      <c r="C14" s="1709" t="s">
        <v>672</v>
      </c>
      <c r="D14" s="1717"/>
      <c r="E14" s="1717"/>
      <c r="F14" s="1717"/>
      <c r="G14" s="1717"/>
      <c r="H14" s="1717"/>
      <c r="I14" s="1717"/>
      <c r="J14" s="1717"/>
      <c r="K14" s="1717"/>
      <c r="L14" s="1717"/>
      <c r="M14" s="1717"/>
      <c r="N14" s="1717"/>
      <c r="O14" s="1717"/>
      <c r="P14" s="1717"/>
      <c r="Q14" s="1717"/>
      <c r="R14" s="1717"/>
      <c r="S14" s="1717"/>
      <c r="T14" s="1717"/>
      <c r="U14" s="1717"/>
      <c r="V14" s="1717"/>
      <c r="W14" s="1717"/>
      <c r="X14" s="1717"/>
      <c r="Y14" s="1717"/>
      <c r="Z14" s="1717"/>
      <c r="AA14" s="1717"/>
      <c r="AB14" s="1717"/>
      <c r="AC14" s="1717"/>
    </row>
    <row r="15" spans="1:29" s="723" customFormat="1" ht="13.5" customHeight="1">
      <c r="B15" s="738" t="s">
        <v>251</v>
      </c>
      <c r="C15" s="1718" t="s">
        <v>673</v>
      </c>
      <c r="D15" s="1711"/>
      <c r="E15" s="1711"/>
      <c r="F15" s="1711"/>
      <c r="G15" s="1711"/>
      <c r="H15" s="1711"/>
      <c r="I15" s="1711"/>
      <c r="J15" s="1711"/>
      <c r="K15" s="1711"/>
      <c r="L15" s="1711"/>
      <c r="M15" s="1711"/>
      <c r="N15" s="1711"/>
      <c r="O15" s="1711"/>
      <c r="P15" s="1711"/>
      <c r="Q15" s="1711"/>
      <c r="R15" s="1711"/>
      <c r="S15" s="1711"/>
      <c r="T15" s="1711"/>
      <c r="U15" s="1711"/>
      <c r="V15" s="1711"/>
      <c r="W15" s="1711"/>
      <c r="X15" s="1711"/>
      <c r="Y15" s="1711"/>
      <c r="Z15" s="1711"/>
      <c r="AA15" s="1711"/>
      <c r="AB15" s="1711"/>
      <c r="AC15" s="1711"/>
    </row>
    <row r="16" spans="1:29" s="723" customFormat="1" ht="13.5" customHeight="1">
      <c r="B16" s="738" t="s">
        <v>252</v>
      </c>
      <c r="C16" s="1700" t="s">
        <v>687</v>
      </c>
      <c r="D16" s="1717"/>
      <c r="E16" s="1717"/>
      <c r="F16" s="1717"/>
      <c r="G16" s="1717"/>
      <c r="H16" s="1717"/>
      <c r="I16" s="1717"/>
      <c r="J16" s="1717"/>
      <c r="K16" s="1717"/>
      <c r="L16" s="1717"/>
      <c r="M16" s="1717"/>
      <c r="N16" s="1717"/>
      <c r="O16" s="1717"/>
      <c r="P16" s="1717"/>
      <c r="Q16" s="1717"/>
      <c r="R16" s="1717"/>
      <c r="S16" s="1717"/>
      <c r="T16" s="1717"/>
      <c r="U16" s="1717"/>
      <c r="V16" s="1717"/>
      <c r="W16" s="1717"/>
      <c r="X16" s="1717"/>
      <c r="Y16" s="1717"/>
      <c r="Z16" s="1717"/>
      <c r="AA16" s="1717"/>
      <c r="AB16" s="1717"/>
      <c r="AC16" s="1717"/>
    </row>
    <row r="17" spans="1:29" s="723" customFormat="1" ht="13.5" customHeight="1">
      <c r="B17" s="738" t="s">
        <v>255</v>
      </c>
      <c r="C17" s="1700" t="s">
        <v>688</v>
      </c>
      <c r="D17" s="1700"/>
      <c r="E17" s="1700"/>
      <c r="F17" s="1700"/>
      <c r="G17" s="1700"/>
      <c r="H17" s="1700"/>
      <c r="I17" s="1700"/>
      <c r="J17" s="1700"/>
      <c r="K17" s="1700"/>
      <c r="L17" s="1700"/>
      <c r="M17" s="1700"/>
      <c r="N17" s="1700"/>
      <c r="O17" s="1700"/>
      <c r="P17" s="1700"/>
      <c r="Q17" s="1700"/>
      <c r="R17" s="1700"/>
      <c r="S17" s="1700"/>
      <c r="T17" s="1700"/>
      <c r="U17" s="1700"/>
      <c r="V17" s="1700"/>
      <c r="W17" s="1700"/>
      <c r="X17" s="1700"/>
      <c r="Y17" s="1700"/>
      <c r="Z17" s="1700"/>
      <c r="AA17" s="1700"/>
      <c r="AB17" s="1700"/>
      <c r="AC17" s="739"/>
    </row>
    <row r="18" spans="1:29" s="723" customFormat="1" ht="13.5" customHeight="1"/>
    <row r="19" spans="1:29" s="262" customFormat="1" ht="15" thickBot="1">
      <c r="B19" s="259" t="s">
        <v>634</v>
      </c>
      <c r="C19" s="260"/>
      <c r="D19" s="260"/>
      <c r="E19" s="260"/>
      <c r="F19" s="260"/>
      <c r="G19" s="260"/>
      <c r="H19" s="261"/>
      <c r="AA19" s="740"/>
      <c r="AB19" s="740"/>
    </row>
    <row r="20" spans="1:29" s="742" customFormat="1" ht="18" customHeight="1" thickBot="1">
      <c r="A20" s="741"/>
      <c r="B20" s="1779" t="s">
        <v>448</v>
      </c>
      <c r="C20" s="1768"/>
      <c r="D20" s="1768"/>
      <c r="E20" s="1768"/>
      <c r="F20" s="754" t="s">
        <v>378</v>
      </c>
      <c r="G20" s="752" t="s">
        <v>602</v>
      </c>
      <c r="H20" s="752" t="s">
        <v>603</v>
      </c>
      <c r="I20" s="752" t="s">
        <v>604</v>
      </c>
      <c r="J20" s="752" t="s">
        <v>605</v>
      </c>
      <c r="K20" s="752" t="s">
        <v>606</v>
      </c>
      <c r="L20" s="752" t="s">
        <v>607</v>
      </c>
      <c r="M20" s="752" t="s">
        <v>608</v>
      </c>
      <c r="N20" s="752" t="s">
        <v>609</v>
      </c>
      <c r="O20" s="752" t="s">
        <v>610</v>
      </c>
      <c r="P20" s="752" t="s">
        <v>611</v>
      </c>
      <c r="Q20" s="752" t="s">
        <v>612</v>
      </c>
      <c r="R20" s="752" t="s">
        <v>613</v>
      </c>
      <c r="S20" s="752" t="s">
        <v>614</v>
      </c>
      <c r="T20" s="752" t="s">
        <v>615</v>
      </c>
      <c r="U20" s="752" t="s">
        <v>616</v>
      </c>
      <c r="V20" s="752" t="s">
        <v>617</v>
      </c>
      <c r="W20" s="752" t="s">
        <v>618</v>
      </c>
      <c r="X20" s="752" t="s">
        <v>619</v>
      </c>
      <c r="Y20" s="752" t="s">
        <v>761</v>
      </c>
      <c r="Z20" s="752" t="s">
        <v>762</v>
      </c>
      <c r="AA20" s="752" t="s">
        <v>763</v>
      </c>
      <c r="AB20" s="755" t="s">
        <v>449</v>
      </c>
    </row>
    <row r="21" spans="1:29" s="746" customFormat="1" ht="18" customHeight="1">
      <c r="A21" s="743"/>
      <c r="B21" s="744" t="s">
        <v>477</v>
      </c>
      <c r="C21" s="745"/>
      <c r="D21" s="745"/>
      <c r="E21" s="745"/>
      <c r="F21" s="343" t="s">
        <v>450</v>
      </c>
      <c r="G21" s="344">
        <f>SUM(G22:G24)</f>
        <v>0</v>
      </c>
      <c r="H21" s="345">
        <f t="shared" ref="H21:AA21" si="3">SUM(H22:H24)</f>
        <v>0</v>
      </c>
      <c r="I21" s="345">
        <f t="shared" si="3"/>
        <v>0</v>
      </c>
      <c r="J21" s="345">
        <f t="shared" si="3"/>
        <v>0</v>
      </c>
      <c r="K21" s="345">
        <f t="shared" si="3"/>
        <v>0</v>
      </c>
      <c r="L21" s="345">
        <f t="shared" si="3"/>
        <v>0</v>
      </c>
      <c r="M21" s="345">
        <f t="shared" si="3"/>
        <v>0</v>
      </c>
      <c r="N21" s="345">
        <f t="shared" si="3"/>
        <v>0</v>
      </c>
      <c r="O21" s="345">
        <f t="shared" si="3"/>
        <v>0</v>
      </c>
      <c r="P21" s="345">
        <f t="shared" si="3"/>
        <v>0</v>
      </c>
      <c r="Q21" s="345">
        <f t="shared" si="3"/>
        <v>0</v>
      </c>
      <c r="R21" s="345">
        <f t="shared" si="3"/>
        <v>0</v>
      </c>
      <c r="S21" s="345">
        <f t="shared" si="3"/>
        <v>0</v>
      </c>
      <c r="T21" s="345">
        <f t="shared" si="3"/>
        <v>0</v>
      </c>
      <c r="U21" s="345">
        <f t="shared" si="3"/>
        <v>0</v>
      </c>
      <c r="V21" s="345">
        <f t="shared" si="3"/>
        <v>0</v>
      </c>
      <c r="W21" s="345">
        <f t="shared" si="3"/>
        <v>0</v>
      </c>
      <c r="X21" s="345">
        <f t="shared" si="3"/>
        <v>0</v>
      </c>
      <c r="Y21" s="345">
        <f>SUM(Y22:Y24)</f>
        <v>0</v>
      </c>
      <c r="Z21" s="345">
        <f t="shared" si="3"/>
        <v>0</v>
      </c>
      <c r="AA21" s="344">
        <f t="shared" si="3"/>
        <v>0</v>
      </c>
      <c r="AB21" s="346">
        <f>SUM(G21:AA21)</f>
        <v>0</v>
      </c>
    </row>
    <row r="22" spans="1:29" s="742" customFormat="1" ht="18" customHeight="1">
      <c r="A22" s="741"/>
      <c r="B22" s="747"/>
      <c r="C22" s="444"/>
      <c r="D22" s="445"/>
      <c r="E22" s="445"/>
      <c r="F22" s="265" t="s">
        <v>450</v>
      </c>
      <c r="G22" s="442"/>
      <c r="H22" s="443"/>
      <c r="I22" s="443"/>
      <c r="J22" s="443"/>
      <c r="K22" s="443"/>
      <c r="L22" s="443"/>
      <c r="M22" s="443"/>
      <c r="N22" s="443"/>
      <c r="O22" s="443"/>
      <c r="P22" s="443"/>
      <c r="Q22" s="443"/>
      <c r="R22" s="443"/>
      <c r="S22" s="443"/>
      <c r="T22" s="443"/>
      <c r="U22" s="443"/>
      <c r="V22" s="443"/>
      <c r="W22" s="443"/>
      <c r="X22" s="443"/>
      <c r="Y22" s="443"/>
      <c r="Z22" s="443"/>
      <c r="AA22" s="442"/>
      <c r="AB22" s="266">
        <f>SUM(G22:AA22)</f>
        <v>0</v>
      </c>
    </row>
    <row r="23" spans="1:29" s="742" customFormat="1" ht="18" customHeight="1">
      <c r="A23" s="741"/>
      <c r="B23" s="747"/>
      <c r="C23" s="444"/>
      <c r="D23" s="445"/>
      <c r="E23" s="445"/>
      <c r="F23" s="265" t="s">
        <v>450</v>
      </c>
      <c r="G23" s="442"/>
      <c r="H23" s="443"/>
      <c r="I23" s="443"/>
      <c r="J23" s="443"/>
      <c r="K23" s="443"/>
      <c r="L23" s="443"/>
      <c r="M23" s="443"/>
      <c r="N23" s="443"/>
      <c r="O23" s="443"/>
      <c r="P23" s="443"/>
      <c r="Q23" s="443"/>
      <c r="R23" s="443"/>
      <c r="S23" s="443"/>
      <c r="T23" s="443"/>
      <c r="U23" s="443"/>
      <c r="V23" s="443"/>
      <c r="W23" s="443"/>
      <c r="X23" s="443"/>
      <c r="Y23" s="443"/>
      <c r="Z23" s="443"/>
      <c r="AA23" s="442"/>
      <c r="AB23" s="266">
        <f>SUM(G23:AA23)</f>
        <v>0</v>
      </c>
    </row>
    <row r="24" spans="1:29" s="742" customFormat="1" ht="18" customHeight="1" thickBot="1">
      <c r="A24" s="741"/>
      <c r="B24" s="748"/>
      <c r="C24" s="446"/>
      <c r="D24" s="447"/>
      <c r="E24" s="447"/>
      <c r="F24" s="267" t="s">
        <v>450</v>
      </c>
      <c r="G24" s="454"/>
      <c r="H24" s="455"/>
      <c r="I24" s="455"/>
      <c r="J24" s="455"/>
      <c r="K24" s="455"/>
      <c r="L24" s="455"/>
      <c r="M24" s="455"/>
      <c r="N24" s="455"/>
      <c r="O24" s="455"/>
      <c r="P24" s="455"/>
      <c r="Q24" s="455"/>
      <c r="R24" s="455"/>
      <c r="S24" s="455"/>
      <c r="T24" s="455"/>
      <c r="U24" s="455"/>
      <c r="V24" s="455"/>
      <c r="W24" s="455"/>
      <c r="X24" s="455"/>
      <c r="Y24" s="455"/>
      <c r="Z24" s="455"/>
      <c r="AA24" s="454"/>
      <c r="AB24" s="268">
        <f>SUM(G24:AA24)</f>
        <v>0</v>
      </c>
    </row>
    <row r="25" spans="1:29" s="742" customFormat="1" ht="13.5" customHeight="1">
      <c r="A25" s="741"/>
      <c r="B25" s="779" t="s">
        <v>105</v>
      </c>
      <c r="C25" s="1807" t="s">
        <v>689</v>
      </c>
      <c r="D25" s="1807"/>
      <c r="E25" s="1807"/>
      <c r="F25" s="1807"/>
      <c r="G25" s="1807"/>
      <c r="H25" s="1807"/>
      <c r="I25" s="1807"/>
      <c r="J25" s="1807"/>
      <c r="K25" s="1807"/>
      <c r="L25" s="1807"/>
      <c r="M25" s="1807"/>
      <c r="N25" s="1807"/>
      <c r="O25" s="1807"/>
      <c r="P25" s="1807"/>
      <c r="Q25" s="1807"/>
      <c r="R25" s="1807"/>
      <c r="S25" s="1807"/>
      <c r="T25" s="1807"/>
      <c r="U25" s="1807"/>
      <c r="V25" s="1807"/>
      <c r="W25" s="1807"/>
      <c r="X25" s="1807"/>
      <c r="Y25" s="1807"/>
      <c r="Z25" s="1807"/>
      <c r="AA25" s="1807"/>
      <c r="AB25" s="1807"/>
    </row>
    <row r="26" spans="1:29" s="742" customFormat="1" ht="12">
      <c r="A26" s="741"/>
      <c r="B26" s="779" t="s">
        <v>106</v>
      </c>
      <c r="C26" s="1808" t="s">
        <v>451</v>
      </c>
      <c r="D26" s="1808"/>
      <c r="E26" s="1808"/>
      <c r="F26" s="1808"/>
      <c r="G26" s="1808"/>
      <c r="H26" s="1808"/>
      <c r="I26" s="1808"/>
      <c r="J26" s="1808"/>
      <c r="K26" s="1808"/>
      <c r="L26" s="1808"/>
      <c r="M26" s="1808"/>
      <c r="N26" s="1808"/>
      <c r="O26" s="1808"/>
      <c r="P26" s="1808"/>
      <c r="Q26" s="1808"/>
      <c r="R26" s="1808"/>
      <c r="S26" s="1808"/>
      <c r="T26" s="1808"/>
      <c r="U26" s="1808"/>
      <c r="V26" s="1808"/>
      <c r="W26" s="1808"/>
      <c r="X26" s="1808"/>
      <c r="Y26" s="1808"/>
      <c r="Z26" s="1808"/>
      <c r="AA26" s="1808"/>
      <c r="AB26" s="1808"/>
    </row>
    <row r="27" spans="1:29" s="742" customFormat="1" ht="13.5" customHeight="1">
      <c r="A27" s="741"/>
      <c r="B27" s="269"/>
      <c r="C27" s="260"/>
      <c r="D27" s="749"/>
      <c r="E27" s="749"/>
      <c r="F27" s="749"/>
      <c r="H27" s="264"/>
      <c r="I27" s="264"/>
      <c r="J27" s="264"/>
      <c r="K27" s="264"/>
      <c r="L27" s="264"/>
      <c r="M27" s="264"/>
      <c r="N27" s="264"/>
      <c r="O27" s="264"/>
      <c r="P27" s="264"/>
      <c r="Q27" s="264"/>
      <c r="R27" s="264"/>
      <c r="S27" s="264"/>
      <c r="T27" s="264"/>
      <c r="U27" s="264"/>
      <c r="V27" s="264"/>
      <c r="W27" s="264"/>
      <c r="X27" s="264"/>
      <c r="Y27" s="264"/>
      <c r="Z27" s="264"/>
      <c r="AA27" s="740"/>
      <c r="AB27" s="740"/>
      <c r="AC27" s="264"/>
    </row>
    <row r="28" spans="1:29" ht="13.5" customHeight="1" thickBot="1"/>
    <row r="29" spans="1:29" s="723" customFormat="1" ht="13.2">
      <c r="A29" s="750"/>
      <c r="B29" s="750"/>
      <c r="C29" s="750"/>
      <c r="Z29" s="1701" t="s">
        <v>305</v>
      </c>
      <c r="AA29" s="1702"/>
      <c r="AB29" s="1703"/>
    </row>
    <row r="30" spans="1:29" s="723" customFormat="1" ht="12" customHeight="1" thickBot="1">
      <c r="Z30" s="1704"/>
      <c r="AA30" s="1705"/>
      <c r="AB30" s="1706"/>
    </row>
  </sheetData>
  <mergeCells count="16">
    <mergeCell ref="B1:AB1"/>
    <mergeCell ref="B3:AB3"/>
    <mergeCell ref="B6:F6"/>
    <mergeCell ref="C7:D7"/>
    <mergeCell ref="B9:E9"/>
    <mergeCell ref="C11:AC11"/>
    <mergeCell ref="Z29:AB30"/>
    <mergeCell ref="C25:AB25"/>
    <mergeCell ref="C26:AB26"/>
    <mergeCell ref="C17:AB17"/>
    <mergeCell ref="C12:AC12"/>
    <mergeCell ref="C13:AC13"/>
    <mergeCell ref="C14:AC14"/>
    <mergeCell ref="C15:AC15"/>
    <mergeCell ref="C16:AC16"/>
    <mergeCell ref="B20:E20"/>
  </mergeCells>
  <phoneticPr fontId="26"/>
  <printOptions horizontalCentered="1"/>
  <pageMargins left="0.78740157480314965" right="0.78740157480314965" top="0.98425196850393704" bottom="0.98425196850393704" header="0.51181102362204722" footer="0.51181102362204722"/>
  <pageSetup paperSize="8" scale="62" orientation="landscape" horizontalDpi="300" verticalDpi="300"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H35" sqref="H35"/>
    </sheetView>
  </sheetViews>
  <sheetFormatPr defaultColWidth="9" defaultRowHeight="12"/>
  <cols>
    <col min="1" max="1" width="2.21875" style="742" customWidth="1"/>
    <col min="2" max="2" width="3.77734375" style="742" customWidth="1"/>
    <col min="3" max="3" width="25.6640625" style="742" customWidth="1"/>
    <col min="4" max="5" width="25" style="742" customWidth="1"/>
    <col min="6" max="7" width="15.6640625" style="742" customWidth="1"/>
    <col min="8" max="8" width="2.109375" style="742" customWidth="1"/>
    <col min="9" max="12" width="13.6640625" style="742" customWidth="1"/>
    <col min="13" max="16384" width="9" style="742"/>
  </cols>
  <sheetData>
    <row r="1" spans="1:15" s="723" customFormat="1" ht="20.100000000000001" customHeight="1">
      <c r="B1" s="1727" t="s">
        <v>498</v>
      </c>
      <c r="C1" s="1346"/>
      <c r="D1" s="1346"/>
      <c r="E1" s="1346"/>
      <c r="F1" s="1346"/>
      <c r="G1" s="1346"/>
      <c r="H1" s="668"/>
      <c r="I1" s="756"/>
      <c r="J1" s="756"/>
      <c r="K1" s="756"/>
      <c r="L1" s="756"/>
    </row>
    <row r="2" spans="1:15" s="723" customFormat="1" ht="9.9" customHeight="1">
      <c r="B2" s="757"/>
      <c r="C2" s="756"/>
      <c r="D2" s="756"/>
      <c r="E2" s="756"/>
      <c r="F2" s="758"/>
      <c r="G2" s="759"/>
      <c r="H2" s="756"/>
      <c r="I2" s="756"/>
    </row>
    <row r="3" spans="1:15" s="723" customFormat="1" ht="20.100000000000001" customHeight="1">
      <c r="B3" s="1402" t="s">
        <v>505</v>
      </c>
      <c r="C3" s="1368"/>
      <c r="D3" s="1368"/>
      <c r="E3" s="1368"/>
      <c r="F3" s="1368"/>
      <c r="G3" s="1368"/>
      <c r="H3" s="760"/>
      <c r="I3" s="658"/>
      <c r="J3" s="658"/>
      <c r="K3" s="658"/>
      <c r="L3" s="658"/>
      <c r="M3" s="761"/>
      <c r="N3" s="761"/>
      <c r="O3" s="761"/>
    </row>
    <row r="4" spans="1:15" s="723" customFormat="1" ht="8.25" customHeight="1">
      <c r="A4" s="762"/>
      <c r="B4" s="763"/>
      <c r="C4" s="763"/>
      <c r="D4" s="763"/>
      <c r="E4" s="763"/>
      <c r="F4" s="763"/>
      <c r="G4" s="763"/>
      <c r="H4" s="763"/>
      <c r="I4" s="658"/>
      <c r="J4" s="658"/>
      <c r="K4" s="658"/>
      <c r="L4" s="658"/>
      <c r="M4" s="761"/>
      <c r="N4" s="761"/>
      <c r="O4" s="761"/>
    </row>
    <row r="5" spans="1:15" s="767" customFormat="1" ht="20.100000000000001" customHeight="1" thickBot="1">
      <c r="A5" s="764"/>
      <c r="B5" s="765" t="s">
        <v>1007</v>
      </c>
      <c r="C5" s="765"/>
      <c r="D5" s="750"/>
      <c r="E5" s="750"/>
      <c r="F5" s="766"/>
      <c r="G5" s="766"/>
    </row>
    <row r="6" spans="1:15" s="767" customFormat="1" ht="20.100000000000001" customHeight="1">
      <c r="A6" s="764"/>
      <c r="B6" s="1728" t="s">
        <v>424</v>
      </c>
      <c r="C6" s="1729"/>
      <c r="D6" s="1732" t="s">
        <v>166</v>
      </c>
      <c r="E6" s="1734" t="s">
        <v>995</v>
      </c>
      <c r="F6" s="1736" t="s">
        <v>167</v>
      </c>
      <c r="G6" s="1737"/>
    </row>
    <row r="7" spans="1:15" s="767" customFormat="1" ht="20.100000000000001" customHeight="1" thickBot="1">
      <c r="A7" s="764"/>
      <c r="B7" s="1730"/>
      <c r="C7" s="1731"/>
      <c r="D7" s="1733"/>
      <c r="E7" s="1735"/>
      <c r="F7" s="768" t="s">
        <v>425</v>
      </c>
      <c r="G7" s="769" t="s">
        <v>426</v>
      </c>
    </row>
    <row r="8" spans="1:15" s="767" customFormat="1" ht="20.100000000000001" customHeight="1">
      <c r="A8" s="764"/>
      <c r="B8" s="1719"/>
      <c r="C8" s="1720"/>
      <c r="D8" s="770"/>
      <c r="E8" s="771"/>
      <c r="F8" s="772"/>
      <c r="G8" s="1721">
        <f>SUM(F8:F14)</f>
        <v>0</v>
      </c>
    </row>
    <row r="9" spans="1:15" s="767" customFormat="1" ht="20.100000000000001" customHeight="1">
      <c r="A9" s="764"/>
      <c r="B9" s="1723"/>
      <c r="C9" s="1724"/>
      <c r="D9" s="773"/>
      <c r="E9" s="774"/>
      <c r="F9" s="775"/>
      <c r="G9" s="1721"/>
    </row>
    <row r="10" spans="1:15" s="767" customFormat="1" ht="20.100000000000001" customHeight="1">
      <c r="A10" s="764"/>
      <c r="B10" s="1723"/>
      <c r="C10" s="1724"/>
      <c r="D10" s="773"/>
      <c r="E10" s="774"/>
      <c r="F10" s="775"/>
      <c r="G10" s="1721"/>
    </row>
    <row r="11" spans="1:15" s="767" customFormat="1" ht="20.100000000000001" customHeight="1">
      <c r="A11" s="764"/>
      <c r="B11" s="1723"/>
      <c r="C11" s="1724"/>
      <c r="D11" s="773"/>
      <c r="E11" s="774"/>
      <c r="F11" s="775"/>
      <c r="G11" s="1721"/>
    </row>
    <row r="12" spans="1:15" s="767" customFormat="1" ht="20.100000000000001" customHeight="1">
      <c r="A12" s="764"/>
      <c r="B12" s="1723"/>
      <c r="C12" s="1724"/>
      <c r="D12" s="773"/>
      <c r="E12" s="774"/>
      <c r="F12" s="775"/>
      <c r="G12" s="1721"/>
    </row>
    <row r="13" spans="1:15" s="767" customFormat="1" ht="20.100000000000001" customHeight="1">
      <c r="A13" s="764"/>
      <c r="B13" s="1723"/>
      <c r="C13" s="1724"/>
      <c r="D13" s="773"/>
      <c r="E13" s="774"/>
      <c r="F13" s="775"/>
      <c r="G13" s="1721"/>
    </row>
    <row r="14" spans="1:15" s="767" customFormat="1" ht="20.100000000000001" customHeight="1" thickBot="1">
      <c r="A14" s="764"/>
      <c r="B14" s="1725"/>
      <c r="C14" s="1726"/>
      <c r="D14" s="776"/>
      <c r="E14" s="777"/>
      <c r="F14" s="778"/>
      <c r="G14" s="1722"/>
    </row>
    <row r="15" spans="1:15" ht="23.25" customHeight="1"/>
    <row r="16" spans="1:15" ht="13.5" customHeight="1">
      <c r="B16" s="738" t="s">
        <v>105</v>
      </c>
      <c r="C16" s="1700" t="s">
        <v>558</v>
      </c>
      <c r="D16" s="1717"/>
      <c r="E16" s="1717"/>
      <c r="F16" s="1717"/>
      <c r="G16" s="1717"/>
    </row>
    <row r="17" spans="2:7" ht="13.5" customHeight="1">
      <c r="B17" s="738" t="s">
        <v>106</v>
      </c>
      <c r="C17" s="1700" t="s">
        <v>1000</v>
      </c>
      <c r="D17" s="1717"/>
      <c r="E17" s="1717"/>
      <c r="F17" s="1717"/>
      <c r="G17" s="1717"/>
    </row>
    <row r="18" spans="2:7" ht="13.5" customHeight="1">
      <c r="B18" s="738" t="s">
        <v>253</v>
      </c>
      <c r="C18" s="1709" t="s">
        <v>676</v>
      </c>
      <c r="D18" s="1717"/>
      <c r="E18" s="1717"/>
      <c r="F18" s="1717"/>
      <c r="G18" s="1717"/>
    </row>
    <row r="19" spans="2:7" ht="13.5" customHeight="1">
      <c r="B19" s="738" t="s">
        <v>254</v>
      </c>
      <c r="C19" s="1700" t="s">
        <v>677</v>
      </c>
      <c r="D19" s="1717"/>
      <c r="E19" s="1717"/>
      <c r="F19" s="1717"/>
      <c r="G19" s="1717"/>
    </row>
    <row r="20" spans="2:7" ht="24" customHeight="1">
      <c r="B20" s="738" t="s">
        <v>251</v>
      </c>
      <c r="C20" s="1711" t="s">
        <v>996</v>
      </c>
      <c r="D20" s="1700"/>
      <c r="E20" s="1700"/>
      <c r="F20" s="1700"/>
      <c r="G20" s="1700"/>
    </row>
    <row r="21" spans="2:7" ht="24" customHeight="1">
      <c r="B21" s="738" t="s">
        <v>252</v>
      </c>
      <c r="C21" s="1718" t="s">
        <v>1003</v>
      </c>
      <c r="D21" s="1711"/>
      <c r="E21" s="1711"/>
      <c r="F21" s="1711"/>
      <c r="G21" s="1711"/>
    </row>
    <row r="22" spans="2:7" ht="13.5" customHeight="1">
      <c r="B22" s="738" t="s">
        <v>255</v>
      </c>
      <c r="C22" s="1711" t="s">
        <v>1006</v>
      </c>
      <c r="D22" s="1712"/>
      <c r="E22" s="1712"/>
      <c r="F22" s="1712"/>
      <c r="G22" s="1712"/>
    </row>
    <row r="23" spans="2:7" ht="13.5" customHeight="1">
      <c r="B23" s="738" t="s">
        <v>999</v>
      </c>
      <c r="C23" s="1711" t="s">
        <v>1005</v>
      </c>
      <c r="D23" s="1712"/>
      <c r="E23" s="1712"/>
      <c r="F23" s="1712"/>
      <c r="G23" s="1712"/>
    </row>
    <row r="24" spans="2:7" ht="8.25" customHeight="1" thickBot="1"/>
    <row r="25" spans="2:7">
      <c r="F25" s="1713" t="s">
        <v>305</v>
      </c>
      <c r="G25" s="1714"/>
    </row>
    <row r="26" spans="2:7" ht="12.6" thickBot="1">
      <c r="F26" s="1715"/>
      <c r="G26" s="1716"/>
    </row>
    <row r="27" spans="2:7" ht="8.25" customHeight="1"/>
  </sheetData>
  <mergeCells count="23">
    <mergeCell ref="B1:G1"/>
    <mergeCell ref="B3:G3"/>
    <mergeCell ref="B6:C7"/>
    <mergeCell ref="D6:D7"/>
    <mergeCell ref="E6:E7"/>
    <mergeCell ref="F6:G6"/>
    <mergeCell ref="B8:C8"/>
    <mergeCell ref="G8:G14"/>
    <mergeCell ref="B9:C9"/>
    <mergeCell ref="B10:C10"/>
    <mergeCell ref="B11:C11"/>
    <mergeCell ref="B12:C12"/>
    <mergeCell ref="B13:C13"/>
    <mergeCell ref="B14:C14"/>
    <mergeCell ref="C22:G22"/>
    <mergeCell ref="C23:G23"/>
    <mergeCell ref="F25:G26"/>
    <mergeCell ref="C16:G16"/>
    <mergeCell ref="C17:G17"/>
    <mergeCell ref="C18:G18"/>
    <mergeCell ref="C19:G19"/>
    <mergeCell ref="C20:G20"/>
    <mergeCell ref="C21:G21"/>
  </mergeCells>
  <phoneticPr fontId="26"/>
  <printOptions horizontalCentered="1"/>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zoomScaleNormal="100" workbookViewId="0">
      <selection activeCell="H35" sqref="H35"/>
    </sheetView>
  </sheetViews>
  <sheetFormatPr defaultColWidth="8" defaultRowHeight="10.8"/>
  <cols>
    <col min="1" max="1" width="2.21875" style="705" customWidth="1"/>
    <col min="2" max="2" width="3.77734375" style="705" customWidth="1"/>
    <col min="3" max="3" width="10.6640625" style="705" customWidth="1"/>
    <col min="4" max="4" width="14.88671875" style="705" customWidth="1"/>
    <col min="5" max="5" width="13.44140625" style="705" customWidth="1"/>
    <col min="6" max="6" width="5.109375" style="705" bestFit="1" customWidth="1"/>
    <col min="7" max="28" width="11.88671875" style="705" customWidth="1"/>
    <col min="29" max="29" width="2.21875" style="705" customWidth="1"/>
    <col min="30" max="30" width="10.21875" style="705" customWidth="1"/>
    <col min="31" max="16384" width="8" style="705"/>
  </cols>
  <sheetData>
    <row r="1" spans="1:29" ht="20.100000000000001" customHeight="1">
      <c r="B1" s="1727" t="s">
        <v>512</v>
      </c>
      <c r="C1" s="1346"/>
      <c r="D1" s="1346"/>
      <c r="E1" s="1346"/>
      <c r="F1" s="1346"/>
      <c r="G1" s="1346"/>
      <c r="H1" s="1346"/>
      <c r="I1" s="1346"/>
      <c r="J1" s="1346"/>
      <c r="K1" s="1346"/>
      <c r="L1" s="1346"/>
      <c r="M1" s="1346"/>
      <c r="N1" s="1346"/>
      <c r="O1" s="1346"/>
      <c r="P1" s="1346"/>
      <c r="Q1" s="1346"/>
      <c r="R1" s="1346"/>
      <c r="S1" s="1346"/>
      <c r="T1" s="1346"/>
      <c r="U1" s="1346"/>
      <c r="V1" s="1346"/>
      <c r="W1" s="1346"/>
      <c r="X1" s="1346"/>
      <c r="Y1" s="1346"/>
      <c r="Z1" s="1346"/>
      <c r="AA1" s="1346"/>
      <c r="AB1" s="1346"/>
    </row>
    <row r="2" spans="1:29" ht="8.25" customHeight="1">
      <c r="B2" s="706"/>
      <c r="C2" s="707"/>
      <c r="D2" s="708"/>
      <c r="E2" s="709"/>
      <c r="F2" s="709"/>
      <c r="G2" s="709"/>
      <c r="H2" s="709"/>
      <c r="I2" s="709"/>
      <c r="J2" s="709"/>
      <c r="K2" s="707"/>
    </row>
    <row r="3" spans="1:29" ht="20.100000000000001" customHeight="1">
      <c r="B3" s="1402" t="s">
        <v>476</v>
      </c>
      <c r="C3" s="1765"/>
      <c r="D3" s="1765"/>
      <c r="E3" s="1765"/>
      <c r="F3" s="1765"/>
      <c r="G3" s="1765"/>
      <c r="H3" s="1765"/>
      <c r="I3" s="1765"/>
      <c r="J3" s="1765"/>
      <c r="K3" s="1765"/>
      <c r="L3" s="1765"/>
      <c r="M3" s="1765"/>
      <c r="N3" s="1765"/>
      <c r="O3" s="1765"/>
      <c r="P3" s="1765"/>
      <c r="Q3" s="1765"/>
      <c r="R3" s="1765"/>
      <c r="S3" s="1765"/>
      <c r="T3" s="1765"/>
      <c r="U3" s="1765"/>
      <c r="V3" s="1765"/>
      <c r="W3" s="1765"/>
      <c r="X3" s="1765"/>
      <c r="Y3" s="1765"/>
      <c r="Z3" s="1765"/>
      <c r="AA3" s="1765"/>
      <c r="AB3" s="1765"/>
    </row>
    <row r="4" spans="1:29" ht="8.25" customHeight="1">
      <c r="B4" s="711"/>
      <c r="C4" s="710"/>
      <c r="D4" s="710"/>
      <c r="E4" s="710"/>
      <c r="F4" s="710"/>
      <c r="G4" s="710"/>
      <c r="H4" s="710"/>
      <c r="I4" s="710"/>
      <c r="J4" s="710"/>
      <c r="K4" s="710"/>
      <c r="L4" s="710"/>
      <c r="M4" s="710"/>
      <c r="N4" s="710"/>
      <c r="O4" s="710"/>
      <c r="P4" s="710"/>
      <c r="Q4" s="710"/>
      <c r="R4" s="710"/>
      <c r="S4" s="710"/>
      <c r="T4" s="710"/>
      <c r="U4" s="710"/>
      <c r="V4" s="710"/>
      <c r="W4" s="710"/>
      <c r="X4" s="710"/>
      <c r="Y4" s="710"/>
      <c r="Z4" s="710"/>
      <c r="AA4" s="710"/>
      <c r="AB4" s="710"/>
    </row>
    <row r="5" spans="1:29" s="712" customFormat="1" ht="20.100000000000001" customHeight="1" thickBot="1">
      <c r="B5" s="713" t="s">
        <v>635</v>
      </c>
      <c r="AB5" s="714" t="s">
        <v>300</v>
      </c>
    </row>
    <row r="6" spans="1:29" s="716" customFormat="1" ht="20.100000000000001" customHeight="1" thickBot="1">
      <c r="A6" s="715"/>
      <c r="B6" s="1766" t="s">
        <v>306</v>
      </c>
      <c r="C6" s="1768"/>
      <c r="D6" s="1768"/>
      <c r="E6" s="1768"/>
      <c r="F6" s="1769"/>
      <c r="G6" s="752" t="s">
        <v>602</v>
      </c>
      <c r="H6" s="752" t="s">
        <v>603</v>
      </c>
      <c r="I6" s="752" t="s">
        <v>604</v>
      </c>
      <c r="J6" s="752" t="s">
        <v>605</v>
      </c>
      <c r="K6" s="752" t="s">
        <v>606</v>
      </c>
      <c r="L6" s="752" t="s">
        <v>607</v>
      </c>
      <c r="M6" s="752" t="s">
        <v>608</v>
      </c>
      <c r="N6" s="752" t="s">
        <v>609</v>
      </c>
      <c r="O6" s="752" t="s">
        <v>610</v>
      </c>
      <c r="P6" s="752" t="s">
        <v>611</v>
      </c>
      <c r="Q6" s="752" t="s">
        <v>612</v>
      </c>
      <c r="R6" s="752" t="s">
        <v>613</v>
      </c>
      <c r="S6" s="752" t="s">
        <v>614</v>
      </c>
      <c r="T6" s="752" t="s">
        <v>615</v>
      </c>
      <c r="U6" s="752" t="s">
        <v>616</v>
      </c>
      <c r="V6" s="752" t="s">
        <v>617</v>
      </c>
      <c r="W6" s="752" t="s">
        <v>618</v>
      </c>
      <c r="X6" s="752" t="s">
        <v>619</v>
      </c>
      <c r="Y6" s="752" t="s">
        <v>761</v>
      </c>
      <c r="Z6" s="752" t="s">
        <v>762</v>
      </c>
      <c r="AA6" s="752" t="s">
        <v>763</v>
      </c>
      <c r="AB6" s="753" t="s">
        <v>307</v>
      </c>
    </row>
    <row r="7" spans="1:29" s="723" customFormat="1" ht="20.100000000000001" customHeight="1" thickBot="1">
      <c r="A7" s="715"/>
      <c r="B7" s="717"/>
      <c r="C7" s="1772" t="s">
        <v>636</v>
      </c>
      <c r="D7" s="1773"/>
      <c r="E7" s="718" t="s">
        <v>226</v>
      </c>
      <c r="F7" s="719" t="s">
        <v>227</v>
      </c>
      <c r="G7" s="720">
        <f>G21</f>
        <v>0</v>
      </c>
      <c r="H7" s="720">
        <f t="shared" ref="H7:AA7" si="0">H21</f>
        <v>0</v>
      </c>
      <c r="I7" s="720">
        <f t="shared" si="0"/>
        <v>0</v>
      </c>
      <c r="J7" s="721">
        <f t="shared" si="0"/>
        <v>0</v>
      </c>
      <c r="K7" s="721">
        <f t="shared" si="0"/>
        <v>0</v>
      </c>
      <c r="L7" s="721">
        <f t="shared" si="0"/>
        <v>0</v>
      </c>
      <c r="M7" s="721">
        <f t="shared" si="0"/>
        <v>0</v>
      </c>
      <c r="N7" s="721">
        <f t="shared" si="0"/>
        <v>0</v>
      </c>
      <c r="O7" s="721">
        <f t="shared" si="0"/>
        <v>0</v>
      </c>
      <c r="P7" s="721">
        <f t="shared" si="0"/>
        <v>0</v>
      </c>
      <c r="Q7" s="721">
        <f t="shared" si="0"/>
        <v>0</v>
      </c>
      <c r="R7" s="721">
        <f t="shared" si="0"/>
        <v>0</v>
      </c>
      <c r="S7" s="721">
        <f t="shared" si="0"/>
        <v>0</v>
      </c>
      <c r="T7" s="721">
        <f t="shared" si="0"/>
        <v>0</v>
      </c>
      <c r="U7" s="721">
        <f t="shared" si="0"/>
        <v>0</v>
      </c>
      <c r="V7" s="721">
        <f t="shared" si="0"/>
        <v>0</v>
      </c>
      <c r="W7" s="721">
        <f t="shared" si="0"/>
        <v>0</v>
      </c>
      <c r="X7" s="721">
        <f>X21</f>
        <v>0</v>
      </c>
      <c r="Y7" s="721">
        <f t="shared" si="0"/>
        <v>0</v>
      </c>
      <c r="Z7" s="721">
        <f t="shared" si="0"/>
        <v>0</v>
      </c>
      <c r="AA7" s="721">
        <f t="shared" si="0"/>
        <v>0</v>
      </c>
      <c r="AB7" s="722">
        <f>SUM(G7:AA7)</f>
        <v>0</v>
      </c>
    </row>
    <row r="8" spans="1:29" s="723" customFormat="1" ht="20.100000000000001" customHeight="1" thickBot="1">
      <c r="A8" s="715"/>
      <c r="B8" s="717"/>
      <c r="C8" s="724"/>
      <c r="D8" s="725" t="s">
        <v>167</v>
      </c>
      <c r="E8" s="751"/>
      <c r="F8" s="726" t="s">
        <v>302</v>
      </c>
      <c r="G8" s="727">
        <f>G7*$E$8</f>
        <v>0</v>
      </c>
      <c r="H8" s="728">
        <f t="shared" ref="H8:AA8" si="1">H7*$E$8</f>
        <v>0</v>
      </c>
      <c r="I8" s="728">
        <f t="shared" si="1"/>
        <v>0</v>
      </c>
      <c r="J8" s="728">
        <f t="shared" si="1"/>
        <v>0</v>
      </c>
      <c r="K8" s="728">
        <f t="shared" si="1"/>
        <v>0</v>
      </c>
      <c r="L8" s="728">
        <f t="shared" si="1"/>
        <v>0</v>
      </c>
      <c r="M8" s="728">
        <f t="shared" si="1"/>
        <v>0</v>
      </c>
      <c r="N8" s="728">
        <f t="shared" si="1"/>
        <v>0</v>
      </c>
      <c r="O8" s="728">
        <f t="shared" si="1"/>
        <v>0</v>
      </c>
      <c r="P8" s="728">
        <f>P7*$E$8</f>
        <v>0</v>
      </c>
      <c r="Q8" s="728">
        <f t="shared" si="1"/>
        <v>0</v>
      </c>
      <c r="R8" s="728">
        <f t="shared" si="1"/>
        <v>0</v>
      </c>
      <c r="S8" s="728">
        <f t="shared" si="1"/>
        <v>0</v>
      </c>
      <c r="T8" s="728">
        <f t="shared" si="1"/>
        <v>0</v>
      </c>
      <c r="U8" s="728">
        <f t="shared" si="1"/>
        <v>0</v>
      </c>
      <c r="V8" s="728">
        <f t="shared" si="1"/>
        <v>0</v>
      </c>
      <c r="W8" s="728">
        <f t="shared" si="1"/>
        <v>0</v>
      </c>
      <c r="X8" s="728">
        <f>X7*$E$8</f>
        <v>0</v>
      </c>
      <c r="Y8" s="728">
        <f t="shared" si="1"/>
        <v>0</v>
      </c>
      <c r="Z8" s="728">
        <f t="shared" si="1"/>
        <v>0</v>
      </c>
      <c r="AA8" s="728">
        <f t="shared" si="1"/>
        <v>0</v>
      </c>
      <c r="AB8" s="729">
        <f>SUM(G8:AA8)</f>
        <v>0</v>
      </c>
    </row>
    <row r="9" spans="1:29" s="716" customFormat="1" ht="20.100000000000001" customHeight="1" thickBot="1">
      <c r="A9" s="715"/>
      <c r="B9" s="1774" t="s">
        <v>637</v>
      </c>
      <c r="C9" s="1775"/>
      <c r="D9" s="1775"/>
      <c r="E9" s="1775"/>
      <c r="F9" s="730"/>
      <c r="G9" s="731">
        <f>G8</f>
        <v>0</v>
      </c>
      <c r="H9" s="732">
        <f t="shared" ref="H9:Z9" si="2">H8</f>
        <v>0</v>
      </c>
      <c r="I9" s="732">
        <f t="shared" si="2"/>
        <v>0</v>
      </c>
      <c r="J9" s="732">
        <f t="shared" si="2"/>
        <v>0</v>
      </c>
      <c r="K9" s="732">
        <f t="shared" si="2"/>
        <v>0</v>
      </c>
      <c r="L9" s="732">
        <f t="shared" si="2"/>
        <v>0</v>
      </c>
      <c r="M9" s="732">
        <f t="shared" si="2"/>
        <v>0</v>
      </c>
      <c r="N9" s="732">
        <f t="shared" si="2"/>
        <v>0</v>
      </c>
      <c r="O9" s="732">
        <f t="shared" si="2"/>
        <v>0</v>
      </c>
      <c r="P9" s="732">
        <f t="shared" si="2"/>
        <v>0</v>
      </c>
      <c r="Q9" s="732">
        <f t="shared" si="2"/>
        <v>0</v>
      </c>
      <c r="R9" s="732">
        <f t="shared" si="2"/>
        <v>0</v>
      </c>
      <c r="S9" s="732">
        <f t="shared" si="2"/>
        <v>0</v>
      </c>
      <c r="T9" s="732">
        <f t="shared" si="2"/>
        <v>0</v>
      </c>
      <c r="U9" s="732">
        <f t="shared" si="2"/>
        <v>0</v>
      </c>
      <c r="V9" s="732">
        <f t="shared" si="2"/>
        <v>0</v>
      </c>
      <c r="W9" s="732">
        <f t="shared" si="2"/>
        <v>0</v>
      </c>
      <c r="X9" s="732">
        <f>X8</f>
        <v>0</v>
      </c>
      <c r="Y9" s="732">
        <f t="shared" si="2"/>
        <v>0</v>
      </c>
      <c r="Z9" s="732">
        <f t="shared" si="2"/>
        <v>0</v>
      </c>
      <c r="AA9" s="732">
        <f>AA8</f>
        <v>0</v>
      </c>
      <c r="AB9" s="733">
        <f>SUM(G9:AA9)</f>
        <v>0</v>
      </c>
    </row>
    <row r="10" spans="1:29" s="723" customFormat="1" ht="8.25" customHeight="1">
      <c r="A10" s="734"/>
      <c r="B10" s="734"/>
      <c r="C10" s="735"/>
      <c r="D10" s="735"/>
      <c r="E10" s="736"/>
      <c r="F10" s="735"/>
      <c r="G10" s="737"/>
      <c r="H10" s="737"/>
      <c r="I10" s="737"/>
      <c r="J10" s="737"/>
      <c r="K10" s="737"/>
      <c r="L10" s="737"/>
      <c r="M10" s="737"/>
      <c r="N10" s="737"/>
      <c r="O10" s="737"/>
      <c r="P10" s="737"/>
      <c r="Q10" s="737"/>
      <c r="R10" s="737"/>
      <c r="S10" s="737"/>
      <c r="T10" s="737"/>
      <c r="U10" s="737"/>
      <c r="V10" s="737"/>
      <c r="W10" s="737"/>
      <c r="X10" s="737"/>
      <c r="Y10" s="737"/>
      <c r="Z10" s="737"/>
      <c r="AA10" s="737"/>
      <c r="AB10" s="737"/>
    </row>
    <row r="11" spans="1:29" s="723" customFormat="1" ht="13.5" customHeight="1">
      <c r="B11" s="738" t="s">
        <v>105</v>
      </c>
      <c r="C11" s="1778" t="s">
        <v>682</v>
      </c>
      <c r="D11" s="1778"/>
      <c r="E11" s="1778"/>
      <c r="F11" s="1778"/>
      <c r="G11" s="1778"/>
      <c r="H11" s="1778"/>
      <c r="I11" s="1778"/>
      <c r="J11" s="1778"/>
      <c r="K11" s="1778"/>
      <c r="L11" s="1778"/>
      <c r="M11" s="1778"/>
      <c r="N11" s="1778"/>
      <c r="O11" s="1778"/>
      <c r="P11" s="1778"/>
      <c r="Q11" s="1778"/>
      <c r="R11" s="1778"/>
      <c r="S11" s="1778"/>
      <c r="T11" s="1778"/>
      <c r="U11" s="1778"/>
      <c r="V11" s="1778"/>
      <c r="W11" s="1778"/>
      <c r="X11" s="1778"/>
      <c r="Y11" s="1778"/>
      <c r="Z11" s="1778"/>
      <c r="AA11" s="1778"/>
      <c r="AB11" s="1778"/>
      <c r="AC11" s="1778"/>
    </row>
    <row r="12" spans="1:29" s="723" customFormat="1" ht="13.5" customHeight="1">
      <c r="B12" s="738" t="s">
        <v>106</v>
      </c>
      <c r="C12" s="1778" t="s">
        <v>406</v>
      </c>
      <c r="D12" s="1778"/>
      <c r="E12" s="1778"/>
      <c r="F12" s="1778"/>
      <c r="G12" s="1778"/>
      <c r="H12" s="1778"/>
      <c r="I12" s="1778"/>
      <c r="J12" s="1778"/>
      <c r="K12" s="1778"/>
      <c r="L12" s="1778"/>
      <c r="M12" s="1778"/>
      <c r="N12" s="1778"/>
      <c r="O12" s="1778"/>
      <c r="P12" s="1778"/>
      <c r="Q12" s="1778"/>
      <c r="R12" s="1778"/>
      <c r="S12" s="1778"/>
      <c r="T12" s="1778"/>
      <c r="U12" s="1778"/>
      <c r="V12" s="1778"/>
      <c r="W12" s="1778"/>
      <c r="X12" s="1778"/>
      <c r="Y12" s="1778"/>
      <c r="Z12" s="1778"/>
      <c r="AA12" s="1778"/>
      <c r="AB12" s="1778"/>
      <c r="AC12" s="1778"/>
    </row>
    <row r="13" spans="1:29" s="723" customFormat="1" ht="13.5" customHeight="1">
      <c r="B13" s="738" t="s">
        <v>253</v>
      </c>
      <c r="C13" s="1700" t="s">
        <v>679</v>
      </c>
      <c r="D13" s="1700"/>
      <c r="E13" s="1700"/>
      <c r="F13" s="1700"/>
      <c r="G13" s="1700"/>
      <c r="H13" s="1700"/>
      <c r="I13" s="1700"/>
      <c r="J13" s="1700"/>
      <c r="K13" s="1700"/>
      <c r="L13" s="1700"/>
      <c r="M13" s="1700"/>
      <c r="N13" s="1700"/>
      <c r="O13" s="1700"/>
      <c r="P13" s="1700"/>
      <c r="Q13" s="1700"/>
      <c r="R13" s="1700"/>
      <c r="S13" s="1700"/>
      <c r="T13" s="1700"/>
      <c r="U13" s="1700"/>
      <c r="V13" s="1700"/>
      <c r="W13" s="1700"/>
      <c r="X13" s="1700"/>
      <c r="Y13" s="1700"/>
      <c r="Z13" s="1700"/>
      <c r="AA13" s="1700"/>
      <c r="AB13" s="1700"/>
      <c r="AC13" s="1700"/>
    </row>
    <row r="14" spans="1:29" s="723" customFormat="1" ht="13.5" customHeight="1">
      <c r="B14" s="738" t="s">
        <v>254</v>
      </c>
      <c r="C14" s="1709" t="s">
        <v>672</v>
      </c>
      <c r="D14" s="1709"/>
      <c r="E14" s="1709"/>
      <c r="F14" s="1709"/>
      <c r="G14" s="1709"/>
      <c r="H14" s="1709"/>
      <c r="I14" s="1709"/>
      <c r="J14" s="1709"/>
      <c r="K14" s="1709"/>
      <c r="L14" s="1709"/>
      <c r="M14" s="1709"/>
      <c r="N14" s="1709"/>
      <c r="O14" s="1709"/>
      <c r="P14" s="1709"/>
      <c r="Q14" s="1709"/>
      <c r="R14" s="1709"/>
      <c r="S14" s="1709"/>
      <c r="T14" s="1709"/>
      <c r="U14" s="1709"/>
      <c r="V14" s="1709"/>
      <c r="W14" s="1709"/>
      <c r="X14" s="1709"/>
      <c r="Y14" s="1709"/>
      <c r="Z14" s="1709"/>
      <c r="AA14" s="1709"/>
      <c r="AB14" s="1709"/>
      <c r="AC14" s="1709"/>
    </row>
    <row r="15" spans="1:29" s="723" customFormat="1" ht="13.5" customHeight="1">
      <c r="B15" s="738" t="s">
        <v>251</v>
      </c>
      <c r="C15" s="1718" t="s">
        <v>673</v>
      </c>
      <c r="D15" s="1718"/>
      <c r="E15" s="1718"/>
      <c r="F15" s="1718"/>
      <c r="G15" s="1718"/>
      <c r="H15" s="1718"/>
      <c r="I15" s="1718"/>
      <c r="J15" s="1718"/>
      <c r="K15" s="1718"/>
      <c r="L15" s="1718"/>
      <c r="M15" s="1718"/>
      <c r="N15" s="1718"/>
      <c r="O15" s="1718"/>
      <c r="P15" s="1718"/>
      <c r="Q15" s="1718"/>
      <c r="R15" s="1718"/>
      <c r="S15" s="1718"/>
      <c r="T15" s="1718"/>
      <c r="U15" s="1718"/>
      <c r="V15" s="1718"/>
      <c r="W15" s="1718"/>
      <c r="X15" s="1718"/>
      <c r="Y15" s="1718"/>
      <c r="Z15" s="1718"/>
      <c r="AA15" s="1718"/>
      <c r="AB15" s="1718"/>
      <c r="AC15" s="1718"/>
    </row>
    <row r="16" spans="1:29" s="723" customFormat="1" ht="13.5" customHeight="1">
      <c r="B16" s="738" t="s">
        <v>252</v>
      </c>
      <c r="C16" s="1700" t="s">
        <v>690</v>
      </c>
      <c r="D16" s="1700"/>
      <c r="E16" s="1700"/>
      <c r="F16" s="1700"/>
      <c r="G16" s="1700"/>
      <c r="H16" s="1700"/>
      <c r="I16" s="1700"/>
      <c r="J16" s="1700"/>
      <c r="K16" s="1700"/>
      <c r="L16" s="1700"/>
      <c r="M16" s="1700"/>
      <c r="N16" s="1700"/>
      <c r="O16" s="1700"/>
      <c r="P16" s="1700"/>
      <c r="Q16" s="1700"/>
      <c r="R16" s="1700"/>
      <c r="S16" s="1700"/>
      <c r="T16" s="1700"/>
      <c r="U16" s="1700"/>
      <c r="V16" s="1700"/>
      <c r="W16" s="1700"/>
      <c r="X16" s="1700"/>
      <c r="Y16" s="1700"/>
      <c r="Z16" s="1700"/>
      <c r="AA16" s="1700"/>
      <c r="AB16" s="1700"/>
      <c r="AC16" s="1700"/>
    </row>
    <row r="17" spans="1:29" s="723" customFormat="1" ht="13.5" customHeight="1">
      <c r="B17" s="738" t="s">
        <v>255</v>
      </c>
      <c r="C17" s="1700" t="s">
        <v>688</v>
      </c>
      <c r="D17" s="1700"/>
      <c r="E17" s="1700"/>
      <c r="F17" s="1700"/>
      <c r="G17" s="1700"/>
      <c r="H17" s="1700"/>
      <c r="I17" s="1700"/>
      <c r="J17" s="1700"/>
      <c r="K17" s="1700"/>
      <c r="L17" s="1700"/>
      <c r="M17" s="1700"/>
      <c r="N17" s="1700"/>
      <c r="O17" s="1700"/>
      <c r="P17" s="1700"/>
      <c r="Q17" s="1700"/>
      <c r="R17" s="1700"/>
      <c r="S17" s="1700"/>
      <c r="T17" s="1700"/>
      <c r="U17" s="1700"/>
      <c r="V17" s="1700"/>
      <c r="W17" s="1700"/>
      <c r="X17" s="1700"/>
      <c r="Y17" s="1700"/>
      <c r="Z17" s="1700"/>
      <c r="AA17" s="1700"/>
      <c r="AB17" s="1700"/>
      <c r="AC17" s="1700"/>
    </row>
    <row r="18" spans="1:29" s="723" customFormat="1" ht="13.5" customHeight="1"/>
    <row r="19" spans="1:29" s="262" customFormat="1" ht="15" thickBot="1">
      <c r="B19" s="259" t="s">
        <v>634</v>
      </c>
      <c r="C19" s="260"/>
      <c r="D19" s="260"/>
      <c r="E19" s="260"/>
      <c r="F19" s="260"/>
      <c r="G19" s="260"/>
      <c r="H19" s="261"/>
      <c r="AA19" s="740"/>
      <c r="AB19" s="740"/>
    </row>
    <row r="20" spans="1:29" s="742" customFormat="1" ht="18" customHeight="1" thickBot="1">
      <c r="A20" s="741"/>
      <c r="B20" s="1779" t="s">
        <v>448</v>
      </c>
      <c r="C20" s="1768"/>
      <c r="D20" s="1768"/>
      <c r="E20" s="1768"/>
      <c r="F20" s="754" t="s">
        <v>378</v>
      </c>
      <c r="G20" s="752" t="s">
        <v>602</v>
      </c>
      <c r="H20" s="752" t="s">
        <v>603</v>
      </c>
      <c r="I20" s="752" t="s">
        <v>604</v>
      </c>
      <c r="J20" s="752" t="s">
        <v>605</v>
      </c>
      <c r="K20" s="752" t="s">
        <v>606</v>
      </c>
      <c r="L20" s="752" t="s">
        <v>607</v>
      </c>
      <c r="M20" s="752" t="s">
        <v>608</v>
      </c>
      <c r="N20" s="752" t="s">
        <v>609</v>
      </c>
      <c r="O20" s="752" t="s">
        <v>610</v>
      </c>
      <c r="P20" s="752" t="s">
        <v>611</v>
      </c>
      <c r="Q20" s="752" t="s">
        <v>612</v>
      </c>
      <c r="R20" s="752" t="s">
        <v>613</v>
      </c>
      <c r="S20" s="752" t="s">
        <v>614</v>
      </c>
      <c r="T20" s="752" t="s">
        <v>615</v>
      </c>
      <c r="U20" s="752" t="s">
        <v>616</v>
      </c>
      <c r="V20" s="752" t="s">
        <v>617</v>
      </c>
      <c r="W20" s="752" t="s">
        <v>618</v>
      </c>
      <c r="X20" s="752" t="s">
        <v>619</v>
      </c>
      <c r="Y20" s="752" t="s">
        <v>761</v>
      </c>
      <c r="Z20" s="752" t="s">
        <v>762</v>
      </c>
      <c r="AA20" s="752" t="s">
        <v>763</v>
      </c>
      <c r="AB20" s="755" t="s">
        <v>449</v>
      </c>
    </row>
    <row r="21" spans="1:29" s="746" customFormat="1" ht="18" customHeight="1">
      <c r="A21" s="743"/>
      <c r="B21" s="744" t="s">
        <v>477</v>
      </c>
      <c r="C21" s="745"/>
      <c r="D21" s="745"/>
      <c r="E21" s="745"/>
      <c r="F21" s="343" t="s">
        <v>450</v>
      </c>
      <c r="G21" s="344">
        <f>SUM(G22:G24)</f>
        <v>0</v>
      </c>
      <c r="H21" s="345">
        <f t="shared" ref="H21:AA21" si="3">SUM(H22:H24)</f>
        <v>0</v>
      </c>
      <c r="I21" s="345">
        <f t="shared" si="3"/>
        <v>0</v>
      </c>
      <c r="J21" s="345">
        <f t="shared" si="3"/>
        <v>0</v>
      </c>
      <c r="K21" s="345">
        <f t="shared" si="3"/>
        <v>0</v>
      </c>
      <c r="L21" s="345">
        <f t="shared" si="3"/>
        <v>0</v>
      </c>
      <c r="M21" s="345">
        <f t="shared" si="3"/>
        <v>0</v>
      </c>
      <c r="N21" s="345">
        <f t="shared" si="3"/>
        <v>0</v>
      </c>
      <c r="O21" s="345">
        <f t="shared" si="3"/>
        <v>0</v>
      </c>
      <c r="P21" s="345">
        <f t="shared" si="3"/>
        <v>0</v>
      </c>
      <c r="Q21" s="345">
        <f t="shared" si="3"/>
        <v>0</v>
      </c>
      <c r="R21" s="345">
        <f t="shared" si="3"/>
        <v>0</v>
      </c>
      <c r="S21" s="345">
        <f t="shared" si="3"/>
        <v>0</v>
      </c>
      <c r="T21" s="345">
        <f t="shared" si="3"/>
        <v>0</v>
      </c>
      <c r="U21" s="345">
        <f t="shared" si="3"/>
        <v>0</v>
      </c>
      <c r="V21" s="345">
        <f t="shared" si="3"/>
        <v>0</v>
      </c>
      <c r="W21" s="345">
        <f t="shared" si="3"/>
        <v>0</v>
      </c>
      <c r="X21" s="345">
        <f>SUM(X22:X24)</f>
        <v>0</v>
      </c>
      <c r="Y21" s="345">
        <f t="shared" si="3"/>
        <v>0</v>
      </c>
      <c r="Z21" s="345">
        <f t="shared" si="3"/>
        <v>0</v>
      </c>
      <c r="AA21" s="344">
        <f t="shared" si="3"/>
        <v>0</v>
      </c>
      <c r="AB21" s="346">
        <f>SUM(G21:AA21)</f>
        <v>0</v>
      </c>
    </row>
    <row r="22" spans="1:29" s="742" customFormat="1" ht="18" customHeight="1">
      <c r="A22" s="741"/>
      <c r="B22" s="747"/>
      <c r="C22" s="1809"/>
      <c r="D22" s="1810"/>
      <c r="E22" s="1811"/>
      <c r="F22" s="265" t="s">
        <v>450</v>
      </c>
      <c r="G22" s="442"/>
      <c r="H22" s="443"/>
      <c r="I22" s="443"/>
      <c r="J22" s="443"/>
      <c r="K22" s="443"/>
      <c r="L22" s="443"/>
      <c r="M22" s="443"/>
      <c r="N22" s="443"/>
      <c r="O22" s="443"/>
      <c r="P22" s="443"/>
      <c r="Q22" s="443"/>
      <c r="R22" s="443"/>
      <c r="S22" s="443"/>
      <c r="T22" s="443"/>
      <c r="U22" s="443"/>
      <c r="V22" s="443"/>
      <c r="W22" s="443"/>
      <c r="X22" s="443"/>
      <c r="Y22" s="443"/>
      <c r="Z22" s="443"/>
      <c r="AA22" s="442"/>
      <c r="AB22" s="266">
        <f>SUM(G22:AA22)</f>
        <v>0</v>
      </c>
    </row>
    <row r="23" spans="1:29" s="742" customFormat="1" ht="18" customHeight="1">
      <c r="A23" s="741"/>
      <c r="B23" s="747"/>
      <c r="C23" s="1809"/>
      <c r="D23" s="1810"/>
      <c r="E23" s="1811"/>
      <c r="F23" s="265" t="s">
        <v>450</v>
      </c>
      <c r="G23" s="442"/>
      <c r="H23" s="443"/>
      <c r="I23" s="443"/>
      <c r="J23" s="443"/>
      <c r="K23" s="443"/>
      <c r="L23" s="443"/>
      <c r="M23" s="443"/>
      <c r="N23" s="443"/>
      <c r="O23" s="443"/>
      <c r="P23" s="443"/>
      <c r="Q23" s="443"/>
      <c r="R23" s="443"/>
      <c r="S23" s="443"/>
      <c r="T23" s="443"/>
      <c r="U23" s="443"/>
      <c r="V23" s="443"/>
      <c r="W23" s="443"/>
      <c r="X23" s="443"/>
      <c r="Y23" s="443"/>
      <c r="Z23" s="443"/>
      <c r="AA23" s="442"/>
      <c r="AB23" s="266">
        <f>SUM(G23:AA23)</f>
        <v>0</v>
      </c>
    </row>
    <row r="24" spans="1:29" s="742" customFormat="1" ht="18" customHeight="1" thickBot="1">
      <c r="A24" s="741"/>
      <c r="B24" s="748"/>
      <c r="C24" s="1812"/>
      <c r="D24" s="1813"/>
      <c r="E24" s="1814"/>
      <c r="F24" s="267" t="s">
        <v>450</v>
      </c>
      <c r="G24" s="454"/>
      <c r="H24" s="455"/>
      <c r="I24" s="455"/>
      <c r="J24" s="455"/>
      <c r="K24" s="455"/>
      <c r="L24" s="455"/>
      <c r="M24" s="455"/>
      <c r="N24" s="455"/>
      <c r="O24" s="455"/>
      <c r="P24" s="455"/>
      <c r="Q24" s="455"/>
      <c r="R24" s="455"/>
      <c r="S24" s="455"/>
      <c r="T24" s="455"/>
      <c r="U24" s="455"/>
      <c r="V24" s="455"/>
      <c r="W24" s="455"/>
      <c r="X24" s="455"/>
      <c r="Y24" s="455"/>
      <c r="Z24" s="455"/>
      <c r="AA24" s="454"/>
      <c r="AB24" s="268">
        <f>SUM(G24:AA24)</f>
        <v>0</v>
      </c>
    </row>
    <row r="25" spans="1:29" s="742" customFormat="1" ht="13.5" customHeight="1">
      <c r="A25" s="741"/>
      <c r="B25" s="779" t="s">
        <v>105</v>
      </c>
      <c r="C25" s="1807" t="s">
        <v>689</v>
      </c>
      <c r="D25" s="1807"/>
      <c r="E25" s="1807"/>
      <c r="F25" s="1807"/>
      <c r="G25" s="1807"/>
      <c r="H25" s="1807"/>
      <c r="I25" s="1807"/>
      <c r="J25" s="1807"/>
      <c r="K25" s="1807"/>
      <c r="L25" s="1807"/>
      <c r="M25" s="1807"/>
      <c r="N25" s="1807"/>
      <c r="O25" s="1807"/>
      <c r="P25" s="1807"/>
      <c r="Q25" s="1807"/>
      <c r="R25" s="1807"/>
      <c r="S25" s="1807"/>
      <c r="T25" s="1807"/>
      <c r="U25" s="1807"/>
      <c r="V25" s="1807"/>
      <c r="W25" s="1807"/>
      <c r="X25" s="1807"/>
      <c r="Y25" s="1807"/>
      <c r="Z25" s="1807"/>
      <c r="AA25" s="1807"/>
      <c r="AB25" s="1807"/>
    </row>
    <row r="26" spans="1:29" s="742" customFormat="1" ht="12">
      <c r="A26" s="741"/>
      <c r="B26" s="779" t="s">
        <v>106</v>
      </c>
      <c r="C26" s="1808" t="s">
        <v>451</v>
      </c>
      <c r="D26" s="1808"/>
      <c r="E26" s="1808"/>
      <c r="F26" s="1808"/>
      <c r="G26" s="1808"/>
      <c r="H26" s="1808"/>
      <c r="I26" s="1808"/>
      <c r="J26" s="1808"/>
      <c r="K26" s="1808"/>
      <c r="L26" s="1808"/>
      <c r="M26" s="1808"/>
      <c r="N26" s="1808"/>
      <c r="O26" s="1808"/>
      <c r="P26" s="1808"/>
      <c r="Q26" s="1808"/>
      <c r="R26" s="1808"/>
      <c r="S26" s="1808"/>
      <c r="T26" s="1808"/>
      <c r="U26" s="1808"/>
      <c r="V26" s="1808"/>
      <c r="W26" s="1808"/>
      <c r="X26" s="1808"/>
      <c r="Y26" s="1808"/>
      <c r="Z26" s="1808"/>
      <c r="AA26" s="1808"/>
      <c r="AB26" s="1808"/>
    </row>
    <row r="27" spans="1:29" s="742" customFormat="1" ht="13.5" customHeight="1">
      <c r="A27" s="741"/>
      <c r="B27" s="269"/>
      <c r="C27" s="260"/>
      <c r="D27" s="749"/>
      <c r="E27" s="749"/>
      <c r="F27" s="749"/>
      <c r="H27" s="264"/>
      <c r="I27" s="264"/>
      <c r="J27" s="264"/>
      <c r="K27" s="264"/>
      <c r="L27" s="264"/>
      <c r="M27" s="264"/>
      <c r="N27" s="264"/>
      <c r="O27" s="264"/>
      <c r="P27" s="264"/>
      <c r="Q27" s="264"/>
      <c r="R27" s="264"/>
      <c r="S27" s="264"/>
      <c r="T27" s="264"/>
      <c r="U27" s="264"/>
      <c r="V27" s="264"/>
      <c r="W27" s="264"/>
      <c r="X27" s="264"/>
      <c r="Y27" s="264"/>
      <c r="Z27" s="264"/>
      <c r="AA27" s="740"/>
      <c r="AB27" s="740"/>
      <c r="AC27" s="264"/>
    </row>
    <row r="28" spans="1:29" ht="13.5" customHeight="1" thickBot="1"/>
    <row r="29" spans="1:29" s="723" customFormat="1" ht="13.5" customHeight="1">
      <c r="A29" s="750"/>
      <c r="B29" s="750"/>
      <c r="C29" s="750"/>
      <c r="Z29" s="1701" t="s">
        <v>305</v>
      </c>
      <c r="AA29" s="1702"/>
      <c r="AB29" s="1703"/>
    </row>
    <row r="30" spans="1:29" s="723" customFormat="1" ht="12" customHeight="1" thickBot="1">
      <c r="Z30" s="1704"/>
      <c r="AA30" s="1705"/>
      <c r="AB30" s="1706"/>
    </row>
  </sheetData>
  <mergeCells count="19">
    <mergeCell ref="B1:AB1"/>
    <mergeCell ref="B3:AB3"/>
    <mergeCell ref="B6:F6"/>
    <mergeCell ref="C7:D7"/>
    <mergeCell ref="B9:E9"/>
    <mergeCell ref="C11:AC11"/>
    <mergeCell ref="C12:AC12"/>
    <mergeCell ref="C13:AC13"/>
    <mergeCell ref="C14:AC14"/>
    <mergeCell ref="C15:AC15"/>
    <mergeCell ref="C16:AC16"/>
    <mergeCell ref="B20:E20"/>
    <mergeCell ref="C17:AC17"/>
    <mergeCell ref="Z29:AB30"/>
    <mergeCell ref="C22:E22"/>
    <mergeCell ref="C23:E23"/>
    <mergeCell ref="C24:E24"/>
    <mergeCell ref="C25:AB25"/>
    <mergeCell ref="C26:AB26"/>
  </mergeCells>
  <phoneticPr fontId="26"/>
  <printOptions horizontalCentered="1"/>
  <pageMargins left="0.78740157480314965" right="0.78740157480314965" top="0.98425196850393704" bottom="0.98425196850393704" header="0.51181102362204722" footer="0.51181102362204722"/>
  <pageSetup paperSize="8" scale="62" orientation="landscape" horizontalDpi="300" verticalDpi="300"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9" zoomScaleNormal="100" workbookViewId="0">
      <selection activeCell="H35" sqref="H35"/>
    </sheetView>
  </sheetViews>
  <sheetFormatPr defaultColWidth="9" defaultRowHeight="13.8"/>
  <cols>
    <col min="1" max="1" width="2.6640625" style="674" customWidth="1"/>
    <col min="2" max="2" width="4.6640625" style="674" customWidth="1"/>
    <col min="3" max="3" width="23.6640625" style="674" customWidth="1"/>
    <col min="4" max="4" width="8.6640625" style="674" customWidth="1"/>
    <col min="5" max="5" width="25.6640625" style="674" customWidth="1"/>
    <col min="6" max="7" width="15.6640625" style="674" customWidth="1"/>
    <col min="8" max="8" width="2.6640625" style="674" customWidth="1"/>
    <col min="9" max="16384" width="9" style="674"/>
  </cols>
  <sheetData>
    <row r="1" spans="1:10" s="672" customFormat="1" ht="20.100000000000001" customHeight="1">
      <c r="A1" s="669"/>
      <c r="B1" s="1346" t="s">
        <v>816</v>
      </c>
      <c r="C1" s="1346"/>
      <c r="D1" s="1346"/>
      <c r="E1" s="1346"/>
      <c r="F1" s="1346"/>
      <c r="G1" s="1346"/>
      <c r="H1" s="670"/>
      <c r="I1" s="670"/>
      <c r="J1" s="671"/>
    </row>
    <row r="2" spans="1:10" s="672" customFormat="1" ht="8.25" customHeight="1">
      <c r="A2" s="669"/>
      <c r="B2" s="673"/>
      <c r="C2" s="384"/>
      <c r="D2" s="384"/>
      <c r="E2" s="384"/>
      <c r="F2" s="384"/>
      <c r="G2" s="384"/>
      <c r="H2" s="670"/>
      <c r="I2" s="670"/>
      <c r="J2" s="671"/>
    </row>
    <row r="3" spans="1:10" ht="20.100000000000001" customHeight="1">
      <c r="B3" s="1367" t="s">
        <v>269</v>
      </c>
      <c r="C3" s="1825"/>
      <c r="D3" s="1825"/>
      <c r="E3" s="1825"/>
      <c r="F3" s="1825"/>
      <c r="G3" s="1825"/>
      <c r="H3" s="675"/>
      <c r="I3" s="675"/>
      <c r="J3" s="676"/>
    </row>
    <row r="4" spans="1:10" ht="8.25" customHeight="1"/>
    <row r="5" spans="1:10" ht="14.4" thickBot="1">
      <c r="B5" s="668" t="s">
        <v>1010</v>
      </c>
    </row>
    <row r="6" spans="1:10" s="677" customFormat="1" ht="20.100000000000001" customHeight="1">
      <c r="B6" s="1818" t="s">
        <v>102</v>
      </c>
      <c r="C6" s="1820" t="s">
        <v>112</v>
      </c>
      <c r="D6" s="1821"/>
      <c r="E6" s="1821"/>
      <c r="F6" s="700" t="s">
        <v>113</v>
      </c>
      <c r="G6" s="701" t="s">
        <v>114</v>
      </c>
    </row>
    <row r="7" spans="1:10" s="677" customFormat="1" ht="20.100000000000001" customHeight="1" thickBot="1">
      <c r="B7" s="1819"/>
      <c r="C7" s="702" t="s">
        <v>115</v>
      </c>
      <c r="D7" s="1822" t="s">
        <v>116</v>
      </c>
      <c r="E7" s="1823"/>
      <c r="F7" s="703" t="s">
        <v>117</v>
      </c>
      <c r="G7" s="704" t="s">
        <v>118</v>
      </c>
    </row>
    <row r="8" spans="1:10" s="677" customFormat="1" ht="26.25" customHeight="1">
      <c r="B8" s="1130">
        <v>1</v>
      </c>
      <c r="C8" s="679"/>
      <c r="D8" s="1133" t="s">
        <v>119</v>
      </c>
      <c r="E8" s="681" t="s">
        <v>120</v>
      </c>
      <c r="F8" s="682"/>
      <c r="G8" s="683"/>
    </row>
    <row r="9" spans="1:10" s="677" customFormat="1" ht="26.25" customHeight="1">
      <c r="A9" s="684"/>
      <c r="B9" s="1131">
        <v>2</v>
      </c>
      <c r="C9" s="60"/>
      <c r="D9" s="1131" t="s">
        <v>121</v>
      </c>
      <c r="E9" s="686" t="s">
        <v>120</v>
      </c>
      <c r="F9" s="687"/>
      <c r="G9" s="688"/>
    </row>
    <row r="10" spans="1:10" s="677" customFormat="1" ht="26.25" customHeight="1">
      <c r="A10" s="684"/>
      <c r="B10" s="1131">
        <v>3</v>
      </c>
      <c r="C10" s="60"/>
      <c r="D10" s="1131" t="s">
        <v>121</v>
      </c>
      <c r="E10" s="686" t="s">
        <v>120</v>
      </c>
      <c r="F10" s="687"/>
      <c r="G10" s="688"/>
    </row>
    <row r="11" spans="1:10" s="677" customFormat="1" ht="26.25" customHeight="1">
      <c r="A11" s="684"/>
      <c r="B11" s="1131">
        <v>4</v>
      </c>
      <c r="C11" s="60"/>
      <c r="D11" s="1131" t="s">
        <v>121</v>
      </c>
      <c r="E11" s="686" t="s">
        <v>120</v>
      </c>
      <c r="F11" s="687"/>
      <c r="G11" s="688"/>
    </row>
    <row r="12" spans="1:10" s="677" customFormat="1" ht="26.25" customHeight="1" thickBot="1">
      <c r="B12" s="1132">
        <v>5</v>
      </c>
      <c r="C12" s="690"/>
      <c r="D12" s="1131" t="s">
        <v>121</v>
      </c>
      <c r="E12" s="686" t="s">
        <v>120</v>
      </c>
      <c r="F12" s="691"/>
      <c r="G12" s="692"/>
    </row>
    <row r="13" spans="1:10" s="677" customFormat="1" ht="26.25" customHeight="1" thickBot="1">
      <c r="B13" s="1815" t="s">
        <v>307</v>
      </c>
      <c r="C13" s="1816"/>
      <c r="D13" s="1816"/>
      <c r="E13" s="1817"/>
      <c r="F13" s="693">
        <f>SUM(F8:F12)</f>
        <v>0</v>
      </c>
      <c r="G13" s="694">
        <f>SUM(G8:G12)</f>
        <v>0</v>
      </c>
    </row>
    <row r="15" spans="1:10" ht="14.4" thickBot="1">
      <c r="B15" s="668" t="s">
        <v>1011</v>
      </c>
    </row>
    <row r="16" spans="1:10" s="677" customFormat="1" ht="20.100000000000001" customHeight="1">
      <c r="B16" s="1818" t="s">
        <v>102</v>
      </c>
      <c r="C16" s="1820" t="s">
        <v>112</v>
      </c>
      <c r="D16" s="1821"/>
      <c r="E16" s="1821"/>
      <c r="F16" s="700" t="s">
        <v>113</v>
      </c>
      <c r="G16" s="701" t="s">
        <v>114</v>
      </c>
    </row>
    <row r="17" spans="1:7" s="677" customFormat="1" ht="20.100000000000001" customHeight="1" thickBot="1">
      <c r="B17" s="1819"/>
      <c r="C17" s="702" t="s">
        <v>115</v>
      </c>
      <c r="D17" s="1822" t="s">
        <v>116</v>
      </c>
      <c r="E17" s="1823"/>
      <c r="F17" s="703" t="s">
        <v>117</v>
      </c>
      <c r="G17" s="704" t="s">
        <v>118</v>
      </c>
    </row>
    <row r="18" spans="1:7" s="677" customFormat="1" ht="26.25" customHeight="1">
      <c r="B18" s="678">
        <v>1</v>
      </c>
      <c r="C18" s="679"/>
      <c r="D18" s="680" t="s">
        <v>119</v>
      </c>
      <c r="E18" s="681" t="s">
        <v>120</v>
      </c>
      <c r="F18" s="682"/>
      <c r="G18" s="683"/>
    </row>
    <row r="19" spans="1:7" s="677" customFormat="1" ht="26.25" customHeight="1">
      <c r="A19" s="684"/>
      <c r="B19" s="685">
        <v>2</v>
      </c>
      <c r="C19" s="60"/>
      <c r="D19" s="685" t="s">
        <v>121</v>
      </c>
      <c r="E19" s="686" t="s">
        <v>120</v>
      </c>
      <c r="F19" s="687"/>
      <c r="G19" s="688"/>
    </row>
    <row r="20" spans="1:7" s="677" customFormat="1" ht="26.25" customHeight="1">
      <c r="A20" s="684"/>
      <c r="B20" s="685">
        <v>3</v>
      </c>
      <c r="C20" s="60"/>
      <c r="D20" s="685" t="s">
        <v>121</v>
      </c>
      <c r="E20" s="686" t="s">
        <v>120</v>
      </c>
      <c r="F20" s="687"/>
      <c r="G20" s="688"/>
    </row>
    <row r="21" spans="1:7" s="677" customFormat="1" ht="26.25" customHeight="1">
      <c r="A21" s="684"/>
      <c r="B21" s="685">
        <v>4</v>
      </c>
      <c r="C21" s="60"/>
      <c r="D21" s="685" t="s">
        <v>121</v>
      </c>
      <c r="E21" s="686" t="s">
        <v>120</v>
      </c>
      <c r="F21" s="687"/>
      <c r="G21" s="688"/>
    </row>
    <row r="22" spans="1:7" s="677" customFormat="1" ht="26.25" customHeight="1" thickBot="1">
      <c r="B22" s="689">
        <v>5</v>
      </c>
      <c r="C22" s="690"/>
      <c r="D22" s="685" t="s">
        <v>121</v>
      </c>
      <c r="E22" s="686" t="s">
        <v>120</v>
      </c>
      <c r="F22" s="691"/>
      <c r="G22" s="692"/>
    </row>
    <row r="23" spans="1:7" s="677" customFormat="1" ht="26.25" customHeight="1" thickBot="1">
      <c r="B23" s="1815" t="s">
        <v>307</v>
      </c>
      <c r="C23" s="1816"/>
      <c r="D23" s="1816"/>
      <c r="E23" s="1817"/>
      <c r="F23" s="693">
        <f>SUM(F18:F22)</f>
        <v>0</v>
      </c>
      <c r="G23" s="694">
        <f>SUM(G18:G22)</f>
        <v>0</v>
      </c>
    </row>
    <row r="24" spans="1:7" s="677" customFormat="1" ht="8.25" customHeight="1">
      <c r="B24" s="695"/>
      <c r="C24" s="695"/>
      <c r="D24" s="695"/>
      <c r="E24" s="695"/>
      <c r="F24" s="696"/>
      <c r="G24" s="697"/>
    </row>
    <row r="25" spans="1:7" s="616" customFormat="1" ht="13.5" customHeight="1">
      <c r="B25" s="698" t="s">
        <v>105</v>
      </c>
      <c r="C25" s="1824" t="s">
        <v>691</v>
      </c>
      <c r="D25" s="1436"/>
      <c r="E25" s="1436"/>
      <c r="F25" s="1436"/>
      <c r="G25" s="1436"/>
    </row>
    <row r="26" spans="1:7" s="616" customFormat="1" ht="13.5" customHeight="1">
      <c r="B26" s="698" t="s">
        <v>106</v>
      </c>
      <c r="C26" s="1826" t="s">
        <v>693</v>
      </c>
      <c r="D26" s="1436"/>
      <c r="E26" s="1436"/>
      <c r="F26" s="1436"/>
      <c r="G26" s="1436"/>
    </row>
    <row r="27" spans="1:7" s="616" customFormat="1" ht="13.5" customHeight="1">
      <c r="B27" s="698" t="s">
        <v>107</v>
      </c>
      <c r="C27" s="1396" t="s">
        <v>122</v>
      </c>
      <c r="D27" s="1396"/>
      <c r="E27" s="1396"/>
      <c r="F27" s="1396"/>
      <c r="G27" s="1396"/>
    </row>
    <row r="28" spans="1:7" s="616" customFormat="1" ht="13.5" customHeight="1">
      <c r="B28" s="698" t="s">
        <v>299</v>
      </c>
      <c r="C28" s="1826" t="s">
        <v>694</v>
      </c>
      <c r="D28" s="1436"/>
      <c r="E28" s="1436"/>
      <c r="F28" s="1436"/>
      <c r="G28" s="1436"/>
    </row>
    <row r="29" spans="1:7" ht="24" customHeight="1">
      <c r="B29" s="698" t="s">
        <v>251</v>
      </c>
      <c r="C29" s="1830" t="s">
        <v>810</v>
      </c>
      <c r="D29" s="1436"/>
      <c r="E29" s="1436"/>
      <c r="F29" s="1436"/>
      <c r="G29" s="1436"/>
    </row>
    <row r="30" spans="1:7" ht="13.5" customHeight="1">
      <c r="B30" s="698" t="s">
        <v>252</v>
      </c>
      <c r="C30" s="1397" t="s">
        <v>1</v>
      </c>
      <c r="D30" s="1436"/>
      <c r="E30" s="1436"/>
      <c r="F30" s="1436"/>
      <c r="G30" s="1436"/>
    </row>
    <row r="31" spans="1:7" ht="8.25" customHeight="1" thickBot="1">
      <c r="F31" s="699"/>
      <c r="G31" s="699"/>
    </row>
    <row r="32" spans="1:7">
      <c r="F32" s="1827" t="s">
        <v>305</v>
      </c>
      <c r="G32" s="1828"/>
    </row>
    <row r="33" spans="6:7" ht="14.4" thickBot="1">
      <c r="F33" s="1381"/>
      <c r="G33" s="1829"/>
    </row>
    <row r="34" spans="6:7" ht="8.25" customHeight="1"/>
    <row r="43" spans="6:7" ht="20.100000000000001" customHeight="1"/>
  </sheetData>
  <mergeCells count="17">
    <mergeCell ref="F32:G33"/>
    <mergeCell ref="C27:G27"/>
    <mergeCell ref="C28:G28"/>
    <mergeCell ref="C29:G29"/>
    <mergeCell ref="B1:G1"/>
    <mergeCell ref="B3:G3"/>
    <mergeCell ref="B6:B7"/>
    <mergeCell ref="C6:E6"/>
    <mergeCell ref="D7:E7"/>
    <mergeCell ref="B13:E13"/>
    <mergeCell ref="C30:G30"/>
    <mergeCell ref="B16:B17"/>
    <mergeCell ref="C16:E16"/>
    <mergeCell ref="D17:E17"/>
    <mergeCell ref="B23:E23"/>
    <mergeCell ref="C25:G25"/>
    <mergeCell ref="C26:G26"/>
  </mergeCells>
  <phoneticPr fontId="26"/>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zoomScaleNormal="100" workbookViewId="0">
      <selection activeCell="H35" sqref="H35"/>
    </sheetView>
  </sheetViews>
  <sheetFormatPr defaultColWidth="9" defaultRowHeight="13.2"/>
  <cols>
    <col min="1" max="1" width="3.6640625" style="658" customWidth="1"/>
    <col min="2" max="2" width="3.88671875" style="658" customWidth="1"/>
    <col min="3" max="3" width="16.88671875" style="658" customWidth="1"/>
    <col min="4" max="5" width="23.88671875" style="658" customWidth="1"/>
    <col min="6" max="7" width="7.109375" style="658" bestFit="1" customWidth="1"/>
    <col min="8" max="8" width="45" style="658" customWidth="1"/>
    <col min="9" max="9" width="48.6640625" style="658" customWidth="1"/>
    <col min="10" max="10" width="16.77734375" style="658" customWidth="1"/>
    <col min="11" max="11" width="3.6640625" style="658" customWidth="1"/>
    <col min="12" max="16384" width="9" style="658"/>
  </cols>
  <sheetData>
    <row r="1" spans="1:10">
      <c r="A1" s="656"/>
      <c r="B1" s="657" t="s">
        <v>494</v>
      </c>
    </row>
    <row r="3" spans="1:10" ht="19.2">
      <c r="B3" s="1444" t="s">
        <v>237</v>
      </c>
      <c r="C3" s="1444"/>
      <c r="D3" s="1444"/>
      <c r="E3" s="1444"/>
      <c r="F3" s="1444"/>
      <c r="G3" s="1444"/>
      <c r="H3" s="1444"/>
      <c r="I3" s="1444"/>
      <c r="J3" s="1444"/>
    </row>
    <row r="5" spans="1:10" ht="20.25" customHeight="1">
      <c r="B5" s="1834" t="s">
        <v>256</v>
      </c>
      <c r="C5" s="1834" t="s">
        <v>244</v>
      </c>
      <c r="D5" s="1834" t="s">
        <v>238</v>
      </c>
      <c r="E5" s="1834" t="s">
        <v>239</v>
      </c>
      <c r="F5" s="1839" t="s">
        <v>240</v>
      </c>
      <c r="G5" s="1840"/>
      <c r="H5" s="1841"/>
      <c r="I5" s="1835" t="s">
        <v>241</v>
      </c>
      <c r="J5" s="1835"/>
    </row>
    <row r="6" spans="1:10" ht="27" customHeight="1">
      <c r="B6" s="1834"/>
      <c r="C6" s="1834"/>
      <c r="D6" s="1834"/>
      <c r="E6" s="1834"/>
      <c r="F6" s="1836" t="s">
        <v>242</v>
      </c>
      <c r="G6" s="1837"/>
      <c r="H6" s="1838"/>
      <c r="I6" s="655" t="s">
        <v>243</v>
      </c>
      <c r="J6" s="655" t="s">
        <v>257</v>
      </c>
    </row>
    <row r="7" spans="1:10">
      <c r="B7" s="659">
        <v>1</v>
      </c>
      <c r="C7" s="660"/>
      <c r="D7" s="660"/>
      <c r="E7" s="660"/>
      <c r="F7" s="1831"/>
      <c r="G7" s="1832"/>
      <c r="H7" s="1833"/>
      <c r="I7" s="660"/>
      <c r="J7" s="661"/>
    </row>
    <row r="8" spans="1:10">
      <c r="B8" s="659">
        <v>2</v>
      </c>
      <c r="C8" s="660"/>
      <c r="D8" s="660"/>
      <c r="E8" s="660"/>
      <c r="F8" s="1831"/>
      <c r="G8" s="1832"/>
      <c r="H8" s="1833"/>
      <c r="I8" s="660"/>
      <c r="J8" s="661"/>
    </row>
    <row r="9" spans="1:10">
      <c r="B9" s="659">
        <v>3</v>
      </c>
      <c r="C9" s="660"/>
      <c r="D9" s="660"/>
      <c r="E9" s="660"/>
      <c r="F9" s="1831"/>
      <c r="G9" s="1832"/>
      <c r="H9" s="1833"/>
      <c r="I9" s="660"/>
      <c r="J9" s="661"/>
    </row>
    <row r="10" spans="1:10">
      <c r="B10" s="659">
        <v>4</v>
      </c>
      <c r="C10" s="660"/>
      <c r="D10" s="660"/>
      <c r="E10" s="660"/>
      <c r="F10" s="1831"/>
      <c r="G10" s="1832"/>
      <c r="H10" s="1833"/>
      <c r="I10" s="660"/>
      <c r="J10" s="661"/>
    </row>
    <row r="11" spans="1:10">
      <c r="B11" s="659">
        <v>5</v>
      </c>
      <c r="C11" s="660"/>
      <c r="D11" s="660"/>
      <c r="E11" s="660"/>
      <c r="F11" s="1831"/>
      <c r="G11" s="1832"/>
      <c r="H11" s="1833"/>
      <c r="I11" s="660"/>
      <c r="J11" s="661"/>
    </row>
    <row r="12" spans="1:10">
      <c r="B12" s="659">
        <v>6</v>
      </c>
      <c r="C12" s="660"/>
      <c r="D12" s="660"/>
      <c r="E12" s="660"/>
      <c r="F12" s="1831"/>
      <c r="G12" s="1832"/>
      <c r="H12" s="1833"/>
      <c r="I12" s="660"/>
      <c r="J12" s="661"/>
    </row>
    <row r="13" spans="1:10">
      <c r="B13" s="659">
        <v>7</v>
      </c>
      <c r="C13" s="660"/>
      <c r="D13" s="660"/>
      <c r="E13" s="660"/>
      <c r="F13" s="1831"/>
      <c r="G13" s="1832"/>
      <c r="H13" s="1833"/>
      <c r="I13" s="660"/>
      <c r="J13" s="661"/>
    </row>
    <row r="14" spans="1:10">
      <c r="B14" s="659">
        <v>8</v>
      </c>
      <c r="C14" s="660"/>
      <c r="D14" s="660"/>
      <c r="E14" s="660"/>
      <c r="F14" s="1831"/>
      <c r="G14" s="1832"/>
      <c r="H14" s="1833"/>
      <c r="I14" s="660"/>
      <c r="J14" s="661"/>
    </row>
    <row r="15" spans="1:10">
      <c r="B15" s="659">
        <v>9</v>
      </c>
      <c r="C15" s="660"/>
      <c r="D15" s="660"/>
      <c r="E15" s="660"/>
      <c r="F15" s="1831"/>
      <c r="G15" s="1832"/>
      <c r="H15" s="1833"/>
      <c r="I15" s="660"/>
      <c r="J15" s="661"/>
    </row>
    <row r="16" spans="1:10">
      <c r="B16" s="659">
        <v>10</v>
      </c>
      <c r="C16" s="660"/>
      <c r="D16" s="660"/>
      <c r="E16" s="660"/>
      <c r="F16" s="1831"/>
      <c r="G16" s="1832"/>
      <c r="H16" s="1833"/>
      <c r="I16" s="660"/>
      <c r="J16" s="661"/>
    </row>
    <row r="17" spans="2:10">
      <c r="B17" s="659">
        <v>11</v>
      </c>
      <c r="C17" s="660"/>
      <c r="D17" s="660"/>
      <c r="E17" s="660"/>
      <c r="F17" s="1831"/>
      <c r="G17" s="1832"/>
      <c r="H17" s="1833"/>
      <c r="I17" s="660"/>
      <c r="J17" s="661"/>
    </row>
    <row r="18" spans="2:10">
      <c r="B18" s="659">
        <v>12</v>
      </c>
      <c r="C18" s="660"/>
      <c r="D18" s="660"/>
      <c r="E18" s="660"/>
      <c r="F18" s="1831"/>
      <c r="G18" s="1832"/>
      <c r="H18" s="1833"/>
      <c r="I18" s="660"/>
      <c r="J18" s="661"/>
    </row>
    <row r="19" spans="2:10">
      <c r="B19" s="659">
        <v>13</v>
      </c>
      <c r="C19" s="660"/>
      <c r="D19" s="660"/>
      <c r="E19" s="660"/>
      <c r="F19" s="1831"/>
      <c r="G19" s="1832"/>
      <c r="H19" s="1833"/>
      <c r="I19" s="660"/>
      <c r="J19" s="661"/>
    </row>
    <row r="20" spans="2:10">
      <c r="B20" s="659">
        <v>14</v>
      </c>
      <c r="C20" s="660"/>
      <c r="D20" s="660"/>
      <c r="E20" s="660"/>
      <c r="F20" s="1831"/>
      <c r="G20" s="1832"/>
      <c r="H20" s="1833"/>
      <c r="I20" s="660"/>
      <c r="J20" s="661"/>
    </row>
    <row r="21" spans="2:10">
      <c r="B21" s="659">
        <v>15</v>
      </c>
      <c r="C21" s="660"/>
      <c r="D21" s="660"/>
      <c r="E21" s="660"/>
      <c r="F21" s="1831"/>
      <c r="G21" s="1832"/>
      <c r="H21" s="1833"/>
      <c r="I21" s="660"/>
      <c r="J21" s="661"/>
    </row>
    <row r="22" spans="2:10">
      <c r="B22" s="659">
        <v>16</v>
      </c>
      <c r="C22" s="660"/>
      <c r="D22" s="660"/>
      <c r="E22" s="660"/>
      <c r="F22" s="1831"/>
      <c r="G22" s="1832"/>
      <c r="H22" s="1833"/>
      <c r="I22" s="660"/>
      <c r="J22" s="661"/>
    </row>
    <row r="23" spans="2:10">
      <c r="B23" s="659">
        <v>17</v>
      </c>
      <c r="C23" s="660"/>
      <c r="D23" s="660"/>
      <c r="E23" s="660"/>
      <c r="F23" s="1831"/>
      <c r="G23" s="1832"/>
      <c r="H23" s="1833"/>
      <c r="I23" s="660"/>
      <c r="J23" s="661"/>
    </row>
    <row r="24" spans="2:10">
      <c r="B24" s="659">
        <v>18</v>
      </c>
      <c r="C24" s="660"/>
      <c r="D24" s="660"/>
      <c r="E24" s="660"/>
      <c r="F24" s="1831"/>
      <c r="G24" s="1832"/>
      <c r="H24" s="1833"/>
      <c r="I24" s="660"/>
      <c r="J24" s="661"/>
    </row>
    <row r="25" spans="2:10">
      <c r="B25" s="659">
        <v>19</v>
      </c>
      <c r="C25" s="660"/>
      <c r="D25" s="660"/>
      <c r="E25" s="660"/>
      <c r="F25" s="1831"/>
      <c r="G25" s="1832"/>
      <c r="H25" s="1833"/>
      <c r="I25" s="660"/>
      <c r="J25" s="661"/>
    </row>
    <row r="26" spans="2:10">
      <c r="B26" s="659">
        <v>20</v>
      </c>
      <c r="C26" s="660"/>
      <c r="D26" s="660"/>
      <c r="E26" s="660"/>
      <c r="F26" s="1831"/>
      <c r="G26" s="1832"/>
      <c r="H26" s="1833"/>
      <c r="I26" s="660"/>
      <c r="J26" s="661"/>
    </row>
    <row r="27" spans="2:10">
      <c r="B27" s="662"/>
      <c r="C27" s="663"/>
      <c r="D27" s="663"/>
      <c r="E27" s="663"/>
      <c r="F27" s="663"/>
      <c r="G27" s="663"/>
      <c r="H27" s="663"/>
      <c r="I27" s="663"/>
      <c r="J27" s="664"/>
    </row>
    <row r="28" spans="2:10" ht="13.5" customHeight="1">
      <c r="B28" s="665" t="s">
        <v>308</v>
      </c>
      <c r="C28" s="1844" t="s">
        <v>407</v>
      </c>
      <c r="D28" s="1844"/>
      <c r="E28" s="1844"/>
      <c r="F28" s="1844"/>
      <c r="G28" s="1844"/>
      <c r="H28" s="1844"/>
      <c r="I28" s="1844"/>
      <c r="J28" s="1844"/>
    </row>
    <row r="29" spans="2:10">
      <c r="B29" s="658" t="s">
        <v>245</v>
      </c>
      <c r="C29" s="1845" t="s">
        <v>695</v>
      </c>
      <c r="D29" s="1845"/>
      <c r="E29" s="1845"/>
      <c r="F29" s="1845"/>
      <c r="G29" s="1845"/>
      <c r="H29" s="1845"/>
      <c r="I29" s="1845"/>
      <c r="J29" s="1845"/>
    </row>
    <row r="30" spans="2:10">
      <c r="C30" s="656"/>
    </row>
    <row r="31" spans="2:10" ht="13.5" customHeight="1">
      <c r="C31" s="1842" t="s">
        <v>246</v>
      </c>
      <c r="D31" s="1842"/>
      <c r="E31" s="1846" t="s">
        <v>696</v>
      </c>
      <c r="F31" s="1847"/>
      <c r="G31" s="1847"/>
      <c r="H31" s="1847"/>
      <c r="I31" s="1848"/>
      <c r="J31" s="666"/>
    </row>
    <row r="32" spans="2:10">
      <c r="C32" s="1842"/>
      <c r="D32" s="1842"/>
      <c r="E32" s="1849"/>
      <c r="F32" s="1850"/>
      <c r="G32" s="1850"/>
      <c r="H32" s="1850"/>
      <c r="I32" s="1851"/>
      <c r="J32" s="666"/>
    </row>
    <row r="33" spans="2:10" ht="13.5" customHeight="1">
      <c r="C33" s="1842" t="s">
        <v>247</v>
      </c>
      <c r="D33" s="1842"/>
      <c r="E33" s="1846" t="s">
        <v>697</v>
      </c>
      <c r="F33" s="1847"/>
      <c r="G33" s="1847"/>
      <c r="H33" s="1847"/>
      <c r="I33" s="1848"/>
      <c r="J33" s="666"/>
    </row>
    <row r="34" spans="2:10">
      <c r="C34" s="1842"/>
      <c r="D34" s="1842"/>
      <c r="E34" s="1849"/>
      <c r="F34" s="1850"/>
      <c r="G34" s="1850"/>
      <c r="H34" s="1850"/>
      <c r="I34" s="1851"/>
      <c r="J34" s="666"/>
    </row>
    <row r="35" spans="2:10">
      <c r="C35" s="664"/>
      <c r="D35" s="664"/>
      <c r="E35" s="667"/>
      <c r="F35" s="667"/>
      <c r="G35" s="667"/>
      <c r="H35" s="667"/>
      <c r="I35" s="667"/>
      <c r="J35" s="667"/>
    </row>
    <row r="36" spans="2:10" ht="13.8" thickBot="1">
      <c r="B36" s="658" t="s">
        <v>111</v>
      </c>
      <c r="C36" s="1843" t="s">
        <v>692</v>
      </c>
      <c r="D36" s="1843"/>
      <c r="E36" s="1843"/>
      <c r="F36" s="1843"/>
      <c r="G36" s="1843"/>
      <c r="H36" s="1843"/>
      <c r="I36" s="1843"/>
      <c r="J36" s="1843"/>
    </row>
    <row r="37" spans="2:10">
      <c r="I37" s="1701" t="s">
        <v>305</v>
      </c>
      <c r="J37" s="1703"/>
    </row>
    <row r="38" spans="2:10" ht="13.8" thickBot="1">
      <c r="I38" s="1704"/>
      <c r="J38" s="1706"/>
    </row>
  </sheetData>
  <mergeCells count="36">
    <mergeCell ref="C36:J36"/>
    <mergeCell ref="C28:J28"/>
    <mergeCell ref="C29:J29"/>
    <mergeCell ref="F13:H13"/>
    <mergeCell ref="E31:I32"/>
    <mergeCell ref="F18:H18"/>
    <mergeCell ref="F15:H15"/>
    <mergeCell ref="C33:D34"/>
    <mergeCell ref="F24:H24"/>
    <mergeCell ref="E33:I34"/>
    <mergeCell ref="F23:H23"/>
    <mergeCell ref="F22:H22"/>
    <mergeCell ref="F25:H25"/>
    <mergeCell ref="I37:J38"/>
    <mergeCell ref="C5:C6"/>
    <mergeCell ref="D5:D6"/>
    <mergeCell ref="E5:E6"/>
    <mergeCell ref="F7:H7"/>
    <mergeCell ref="F21:H21"/>
    <mergeCell ref="F11:H11"/>
    <mergeCell ref="F9:H9"/>
    <mergeCell ref="F14:H14"/>
    <mergeCell ref="F19:H19"/>
    <mergeCell ref="F8:H8"/>
    <mergeCell ref="F10:H10"/>
    <mergeCell ref="F16:H16"/>
    <mergeCell ref="C31:D32"/>
    <mergeCell ref="F26:H26"/>
    <mergeCell ref="F20:H20"/>
    <mergeCell ref="F12:H12"/>
    <mergeCell ref="F17:H17"/>
    <mergeCell ref="B3:J3"/>
    <mergeCell ref="B5:B6"/>
    <mergeCell ref="I5:J5"/>
    <mergeCell ref="F6:H6"/>
    <mergeCell ref="F5:H5"/>
  </mergeCells>
  <phoneticPr fontId="26"/>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7"/>
  <sheetViews>
    <sheetView zoomScaleNormal="100" workbookViewId="0">
      <selection activeCell="H35" sqref="H35"/>
    </sheetView>
  </sheetViews>
  <sheetFormatPr defaultColWidth="9" defaultRowHeight="14.25" customHeight="1"/>
  <cols>
    <col min="1" max="1" width="2.6640625" style="20" customWidth="1"/>
    <col min="2" max="2" width="4.6640625" style="38" customWidth="1"/>
    <col min="3" max="7" width="10.6640625" style="39" customWidth="1"/>
    <col min="8" max="8" width="13.6640625" style="14" customWidth="1"/>
    <col min="9" max="9" width="60.6640625" style="40" customWidth="1"/>
    <col min="10" max="10" width="2.6640625" style="20" customWidth="1"/>
    <col min="11" max="16384" width="9" style="20"/>
  </cols>
  <sheetData>
    <row r="1" spans="2:9" s="4" customFormat="1" ht="14.25" customHeight="1">
      <c r="B1" s="1286" t="s">
        <v>258</v>
      </c>
      <c r="C1" s="1287"/>
      <c r="D1" s="1287"/>
      <c r="E1" s="1287"/>
      <c r="F1" s="1287"/>
      <c r="G1" s="1287"/>
      <c r="H1" s="1287"/>
      <c r="I1" s="1287"/>
    </row>
    <row r="2" spans="2:9" s="4" customFormat="1" ht="8.25" customHeight="1">
      <c r="B2" s="5"/>
      <c r="C2" s="6"/>
      <c r="D2" s="6"/>
      <c r="E2" s="6"/>
      <c r="F2" s="6"/>
      <c r="G2" s="6"/>
      <c r="H2" s="7"/>
      <c r="I2" s="8"/>
    </row>
    <row r="3" spans="2:9" s="4" customFormat="1" ht="20.100000000000001" customHeight="1">
      <c r="B3" s="1305" t="s">
        <v>259</v>
      </c>
      <c r="C3" s="1306"/>
      <c r="D3" s="1306"/>
      <c r="E3" s="1306"/>
      <c r="F3" s="1306"/>
      <c r="G3" s="1306"/>
      <c r="H3" s="1306"/>
      <c r="I3" s="1306"/>
    </row>
    <row r="4" spans="2:9" s="4" customFormat="1" ht="8.25" customHeight="1">
      <c r="B4" s="9"/>
      <c r="C4" s="10"/>
      <c r="D4" s="10"/>
      <c r="E4" s="10"/>
      <c r="F4" s="10"/>
      <c r="G4" s="10"/>
      <c r="H4" s="10"/>
      <c r="I4" s="10"/>
    </row>
    <row r="5" spans="2:9" s="4" customFormat="1" ht="14.25" customHeight="1">
      <c r="B5" s="5"/>
      <c r="C5" s="6"/>
      <c r="D5" s="6"/>
      <c r="E5" s="6"/>
      <c r="F5" s="6"/>
      <c r="G5" s="6"/>
      <c r="H5" s="7"/>
      <c r="I5" s="11" t="s">
        <v>580</v>
      </c>
    </row>
    <row r="6" spans="2:9" s="4" customFormat="1" ht="34.5" customHeight="1">
      <c r="B6" s="1312" t="s">
        <v>744</v>
      </c>
      <c r="C6" s="1312"/>
      <c r="D6" s="1312"/>
      <c r="E6" s="1312"/>
      <c r="F6" s="1312"/>
      <c r="G6" s="1312"/>
      <c r="H6" s="1312"/>
      <c r="I6" s="1312"/>
    </row>
    <row r="7" spans="2:9" s="4" customFormat="1" ht="13.2">
      <c r="C7" s="13"/>
      <c r="D7" s="13"/>
      <c r="E7" s="13"/>
      <c r="F7" s="13"/>
      <c r="G7" s="13"/>
      <c r="H7" s="14"/>
      <c r="I7" s="15"/>
    </row>
    <row r="8" spans="2:9" s="4" customFormat="1" ht="32.25" customHeight="1">
      <c r="B8" s="1294" t="s">
        <v>652</v>
      </c>
      <c r="C8" s="1295"/>
      <c r="D8" s="1295"/>
      <c r="E8" s="1295"/>
      <c r="F8" s="1295"/>
      <c r="G8" s="1295"/>
      <c r="H8" s="1295"/>
      <c r="I8" s="1295"/>
    </row>
    <row r="9" spans="2:9" s="4" customFormat="1" ht="8.1" customHeight="1" thickBot="1">
      <c r="C9" s="13"/>
      <c r="D9" s="13"/>
      <c r="E9" s="13"/>
      <c r="F9" s="13"/>
      <c r="G9" s="13"/>
      <c r="H9" s="14"/>
      <c r="I9" s="15"/>
    </row>
    <row r="10" spans="2:9" s="4" customFormat="1" ht="20.100000000000001" customHeight="1">
      <c r="B10" s="1296" t="s">
        <v>260</v>
      </c>
      <c r="C10" s="1297"/>
      <c r="D10" s="1298"/>
      <c r="E10" s="1310" t="s">
        <v>261</v>
      </c>
      <c r="F10" s="1311"/>
      <c r="G10" s="1313"/>
      <c r="H10" s="1314"/>
      <c r="I10" s="1315"/>
    </row>
    <row r="11" spans="2:9" s="4" customFormat="1" ht="20.100000000000001" customHeight="1" thickBot="1">
      <c r="B11" s="1291"/>
      <c r="C11" s="1292"/>
      <c r="D11" s="1293"/>
      <c r="E11" s="1299" t="s">
        <v>262</v>
      </c>
      <c r="F11" s="1300"/>
      <c r="G11" s="1316"/>
      <c r="H11" s="1317"/>
      <c r="I11" s="1318"/>
    </row>
    <row r="12" spans="2:9" s="4" customFormat="1" ht="20.100000000000001" customHeight="1">
      <c r="B12" s="1288" t="s">
        <v>263</v>
      </c>
      <c r="C12" s="1289"/>
      <c r="D12" s="1290"/>
      <c r="E12" s="1301" t="s">
        <v>264</v>
      </c>
      <c r="F12" s="1302"/>
      <c r="G12" s="1325"/>
      <c r="H12" s="1326"/>
      <c r="I12" s="1327"/>
    </row>
    <row r="13" spans="2:9" s="4" customFormat="1" ht="20.100000000000001" customHeight="1">
      <c r="B13" s="1288"/>
      <c r="C13" s="1289"/>
      <c r="D13" s="1290"/>
      <c r="E13" s="1303" t="s">
        <v>265</v>
      </c>
      <c r="F13" s="1304"/>
      <c r="G13" s="1319"/>
      <c r="H13" s="1320"/>
      <c r="I13" s="1321"/>
    </row>
    <row r="14" spans="2:9" s="4" customFormat="1" ht="20.100000000000001" customHeight="1">
      <c r="B14" s="1288"/>
      <c r="C14" s="1289"/>
      <c r="D14" s="1290"/>
      <c r="E14" s="1303" t="s">
        <v>266</v>
      </c>
      <c r="F14" s="1304"/>
      <c r="G14" s="1322"/>
      <c r="H14" s="1323"/>
      <c r="I14" s="1324"/>
    </row>
    <row r="15" spans="2:9" s="4" customFormat="1" ht="20.100000000000001" customHeight="1">
      <c r="B15" s="1288"/>
      <c r="C15" s="1289"/>
      <c r="D15" s="1290"/>
      <c r="E15" s="1303" t="s">
        <v>267</v>
      </c>
      <c r="F15" s="1304"/>
      <c r="G15" s="1322"/>
      <c r="H15" s="1323"/>
      <c r="I15" s="1324"/>
    </row>
    <row r="16" spans="2:9" s="4" customFormat="1" ht="20.100000000000001" customHeight="1" thickBot="1">
      <c r="B16" s="1291"/>
      <c r="C16" s="1292"/>
      <c r="D16" s="1293"/>
      <c r="E16" s="1299" t="s">
        <v>268</v>
      </c>
      <c r="F16" s="1300"/>
      <c r="G16" s="1307"/>
      <c r="H16" s="1308"/>
      <c r="I16" s="1309"/>
    </row>
    <row r="17" spans="2:9" s="4" customFormat="1" ht="13.5" customHeight="1">
      <c r="C17" s="13"/>
      <c r="D17" s="13"/>
      <c r="E17" s="13"/>
      <c r="F17" s="13"/>
      <c r="G17" s="13"/>
      <c r="H17" s="14"/>
      <c r="I17" s="15"/>
    </row>
    <row r="18" spans="2:9" s="4" customFormat="1" ht="20.100000000000001" customHeight="1" thickBot="1">
      <c r="B18" s="16">
        <v>1</v>
      </c>
      <c r="C18" s="12" t="s">
        <v>270</v>
      </c>
      <c r="D18" s="13"/>
      <c r="E18" s="13"/>
      <c r="F18" s="13"/>
      <c r="G18" s="13"/>
      <c r="H18" s="14"/>
      <c r="I18" s="15"/>
    </row>
    <row r="19" spans="2:9" ht="20.100000000000001" customHeight="1" thickBot="1">
      <c r="B19" s="17" t="s">
        <v>271</v>
      </c>
      <c r="C19" s="18" t="s">
        <v>272</v>
      </c>
      <c r="D19" s="18" t="s">
        <v>273</v>
      </c>
      <c r="E19" s="18" t="s">
        <v>274</v>
      </c>
      <c r="F19" s="18" t="s">
        <v>275</v>
      </c>
      <c r="G19" s="1282" t="s">
        <v>276</v>
      </c>
      <c r="H19" s="1283"/>
      <c r="I19" s="19" t="s">
        <v>277</v>
      </c>
    </row>
    <row r="20" spans="2:9" ht="20.100000000000001" customHeight="1">
      <c r="B20" s="21" t="s">
        <v>278</v>
      </c>
      <c r="C20" s="22" t="s">
        <v>362</v>
      </c>
      <c r="D20" s="22" t="s">
        <v>229</v>
      </c>
      <c r="E20" s="22" t="s">
        <v>230</v>
      </c>
      <c r="F20" s="22" t="s">
        <v>231</v>
      </c>
      <c r="G20" s="1284" t="s">
        <v>363</v>
      </c>
      <c r="H20" s="1285"/>
      <c r="I20" s="23"/>
    </row>
    <row r="21" spans="2:9" ht="20.100000000000001" customHeight="1">
      <c r="B21" s="24">
        <v>1</v>
      </c>
      <c r="C21" s="25"/>
      <c r="D21" s="25"/>
      <c r="E21" s="25"/>
      <c r="F21" s="25"/>
      <c r="G21" s="1280"/>
      <c r="H21" s="1281"/>
      <c r="I21" s="26"/>
    </row>
    <row r="22" spans="2:9" ht="20.100000000000001" customHeight="1" thickBot="1">
      <c r="B22" s="27">
        <v>2</v>
      </c>
      <c r="C22" s="28"/>
      <c r="D22" s="28"/>
      <c r="E22" s="28"/>
      <c r="F22" s="28"/>
      <c r="G22" s="1278"/>
      <c r="H22" s="1279"/>
      <c r="I22" s="29"/>
    </row>
    <row r="23" spans="2:9" s="4" customFormat="1" ht="5.0999999999999996" customHeight="1">
      <c r="C23" s="13"/>
      <c r="D23" s="13"/>
      <c r="E23" s="13"/>
      <c r="F23" s="13"/>
      <c r="G23" s="13"/>
      <c r="H23" s="14"/>
      <c r="I23" s="15"/>
    </row>
    <row r="24" spans="2:9" s="4" customFormat="1" ht="20.100000000000001" customHeight="1" thickBot="1">
      <c r="B24" s="71">
        <v>2</v>
      </c>
      <c r="C24" s="12" t="s">
        <v>216</v>
      </c>
      <c r="D24" s="13"/>
      <c r="E24" s="13"/>
      <c r="F24" s="13"/>
      <c r="G24" s="13"/>
      <c r="H24" s="14"/>
      <c r="I24" s="15"/>
    </row>
    <row r="25" spans="2:9" ht="20.100000000000001" customHeight="1" thickBot="1">
      <c r="B25" s="17" t="s">
        <v>280</v>
      </c>
      <c r="C25" s="18" t="s">
        <v>272</v>
      </c>
      <c r="D25" s="18" t="s">
        <v>273</v>
      </c>
      <c r="E25" s="18" t="s">
        <v>274</v>
      </c>
      <c r="F25" s="18" t="s">
        <v>275</v>
      </c>
      <c r="G25" s="1282" t="s">
        <v>276</v>
      </c>
      <c r="H25" s="1283"/>
      <c r="I25" s="19" t="s">
        <v>277</v>
      </c>
    </row>
    <row r="26" spans="2:9" ht="20.100000000000001" customHeight="1">
      <c r="B26" s="21" t="s">
        <v>278</v>
      </c>
      <c r="C26" s="22" t="s">
        <v>364</v>
      </c>
      <c r="D26" s="22" t="s">
        <v>279</v>
      </c>
      <c r="E26" s="22" t="s">
        <v>233</v>
      </c>
      <c r="F26" s="22" t="s">
        <v>232</v>
      </c>
      <c r="G26" s="1284" t="s">
        <v>225</v>
      </c>
      <c r="H26" s="1285"/>
      <c r="I26" s="23"/>
    </row>
    <row r="27" spans="2:9" ht="20.100000000000001" customHeight="1">
      <c r="B27" s="24">
        <v>1</v>
      </c>
      <c r="C27" s="25"/>
      <c r="D27" s="25"/>
      <c r="E27" s="25"/>
      <c r="F27" s="25"/>
      <c r="G27" s="1280"/>
      <c r="H27" s="1281"/>
      <c r="I27" s="26"/>
    </row>
    <row r="28" spans="2:9" ht="20.100000000000001" customHeight="1" thickBot="1">
      <c r="B28" s="27">
        <v>2</v>
      </c>
      <c r="C28" s="28"/>
      <c r="D28" s="28"/>
      <c r="E28" s="28"/>
      <c r="F28" s="28"/>
      <c r="G28" s="1278"/>
      <c r="H28" s="1279"/>
      <c r="I28" s="29"/>
    </row>
    <row r="29" spans="2:9" ht="5.0999999999999996" customHeight="1">
      <c r="B29" s="30"/>
      <c r="C29" s="31"/>
      <c r="D29" s="31"/>
      <c r="E29" s="31"/>
      <c r="F29" s="31"/>
      <c r="G29" s="31"/>
      <c r="H29" s="32"/>
      <c r="I29" s="33"/>
    </row>
    <row r="30" spans="2:9" s="4" customFormat="1" ht="20.100000000000001" customHeight="1" thickBot="1">
      <c r="B30" s="16">
        <v>3</v>
      </c>
      <c r="C30" s="12" t="s">
        <v>281</v>
      </c>
      <c r="D30" s="13"/>
      <c r="E30" s="13"/>
      <c r="F30" s="13"/>
      <c r="G30" s="13"/>
      <c r="H30" s="14"/>
      <c r="I30" s="15"/>
    </row>
    <row r="31" spans="2:9" ht="20.100000000000001" customHeight="1" thickBot="1">
      <c r="B31" s="17" t="s">
        <v>282</v>
      </c>
      <c r="C31" s="18" t="s">
        <v>272</v>
      </c>
      <c r="D31" s="18" t="s">
        <v>273</v>
      </c>
      <c r="E31" s="18" t="s">
        <v>274</v>
      </c>
      <c r="F31" s="18" t="s">
        <v>275</v>
      </c>
      <c r="G31" s="1282" t="s">
        <v>276</v>
      </c>
      <c r="H31" s="1283"/>
      <c r="I31" s="19" t="s">
        <v>277</v>
      </c>
    </row>
    <row r="32" spans="2:9" ht="20.100000000000001" customHeight="1">
      <c r="B32" s="21" t="s">
        <v>278</v>
      </c>
      <c r="C32" s="22" t="s">
        <v>365</v>
      </c>
      <c r="D32" s="22" t="s">
        <v>366</v>
      </c>
      <c r="E32" s="22" t="s">
        <v>367</v>
      </c>
      <c r="F32" s="22"/>
      <c r="G32" s="1284" t="s">
        <v>283</v>
      </c>
      <c r="H32" s="1285"/>
      <c r="I32" s="23"/>
    </row>
    <row r="33" spans="2:9" ht="20.100000000000001" customHeight="1">
      <c r="B33" s="24">
        <v>1</v>
      </c>
      <c r="C33" s="25"/>
      <c r="D33" s="25"/>
      <c r="E33" s="25"/>
      <c r="F33" s="25"/>
      <c r="G33" s="1280"/>
      <c r="H33" s="1281"/>
      <c r="I33" s="26"/>
    </row>
    <row r="34" spans="2:9" ht="20.100000000000001" customHeight="1" thickBot="1">
      <c r="B34" s="27">
        <v>2</v>
      </c>
      <c r="C34" s="28"/>
      <c r="D34" s="28"/>
      <c r="E34" s="28"/>
      <c r="F34" s="28"/>
      <c r="G34" s="1278"/>
      <c r="H34" s="1279"/>
      <c r="I34" s="29"/>
    </row>
    <row r="35" spans="2:9" ht="5.0999999999999996" customHeight="1">
      <c r="B35" s="34"/>
      <c r="C35" s="35"/>
      <c r="D35" s="35"/>
      <c r="E35" s="35"/>
      <c r="F35" s="35"/>
      <c r="G35" s="35"/>
      <c r="H35" s="32"/>
      <c r="I35" s="33"/>
    </row>
    <row r="36" spans="2:9" s="4" customFormat="1" ht="20.100000000000001" customHeight="1" thickBot="1">
      <c r="B36" s="16">
        <v>4</v>
      </c>
      <c r="C36" s="12" t="s">
        <v>284</v>
      </c>
      <c r="D36" s="13"/>
      <c r="E36" s="13"/>
      <c r="F36" s="13"/>
      <c r="G36" s="13"/>
      <c r="H36" s="14"/>
      <c r="I36" s="15"/>
    </row>
    <row r="37" spans="2:9" ht="20.100000000000001" customHeight="1" thickBot="1">
      <c r="B37" s="17" t="s">
        <v>285</v>
      </c>
      <c r="C37" s="18" t="s">
        <v>286</v>
      </c>
      <c r="D37" s="18" t="s">
        <v>273</v>
      </c>
      <c r="E37" s="18" t="s">
        <v>274</v>
      </c>
      <c r="F37" s="18" t="s">
        <v>275</v>
      </c>
      <c r="G37" s="18" t="s">
        <v>287</v>
      </c>
      <c r="H37" s="53" t="s">
        <v>276</v>
      </c>
      <c r="I37" s="19" t="s">
        <v>277</v>
      </c>
    </row>
    <row r="38" spans="2:9" ht="20.100000000000001" customHeight="1">
      <c r="B38" s="54" t="s">
        <v>278</v>
      </c>
      <c r="C38" s="55" t="s">
        <v>373</v>
      </c>
      <c r="D38" s="55" t="s">
        <v>368</v>
      </c>
      <c r="E38" s="55" t="s">
        <v>369</v>
      </c>
      <c r="F38" s="55"/>
      <c r="G38" s="55"/>
      <c r="H38" s="56"/>
      <c r="I38" s="57"/>
    </row>
    <row r="39" spans="2:9" ht="20.100000000000001" customHeight="1">
      <c r="B39" s="58">
        <v>1</v>
      </c>
      <c r="C39" s="59"/>
      <c r="D39" s="59"/>
      <c r="E39" s="59"/>
      <c r="F39" s="59"/>
      <c r="G39" s="59"/>
      <c r="H39" s="60"/>
      <c r="I39" s="61"/>
    </row>
    <row r="40" spans="2:9" ht="20.100000000000001" customHeight="1" thickBot="1">
      <c r="B40" s="62">
        <v>2</v>
      </c>
      <c r="C40" s="63"/>
      <c r="D40" s="63"/>
      <c r="E40" s="63"/>
      <c r="F40" s="63"/>
      <c r="G40" s="63"/>
      <c r="H40" s="64"/>
      <c r="I40" s="65"/>
    </row>
    <row r="41" spans="2:9" ht="5.0999999999999996" customHeight="1">
      <c r="B41" s="30"/>
      <c r="C41" s="31"/>
      <c r="D41" s="31"/>
      <c r="E41" s="31"/>
      <c r="F41" s="31"/>
      <c r="G41" s="31"/>
      <c r="H41" s="32"/>
      <c r="I41" s="33"/>
    </row>
    <row r="42" spans="2:9" s="4" customFormat="1" ht="20.100000000000001" customHeight="1" thickBot="1">
      <c r="B42" s="16">
        <v>5</v>
      </c>
      <c r="C42" s="12" t="s">
        <v>288</v>
      </c>
      <c r="D42" s="13"/>
      <c r="E42" s="13"/>
      <c r="F42" s="13"/>
      <c r="G42" s="13"/>
      <c r="H42" s="14"/>
      <c r="I42" s="15"/>
    </row>
    <row r="43" spans="2:9" ht="20.100000000000001" customHeight="1" thickBot="1">
      <c r="B43" s="17" t="s">
        <v>289</v>
      </c>
      <c r="C43" s="18" t="s">
        <v>272</v>
      </c>
      <c r="D43" s="18" t="s">
        <v>290</v>
      </c>
      <c r="E43" s="18" t="s">
        <v>291</v>
      </c>
      <c r="F43" s="18" t="s">
        <v>292</v>
      </c>
      <c r="G43" s="1282" t="s">
        <v>276</v>
      </c>
      <c r="H43" s="1283"/>
      <c r="I43" s="19" t="s">
        <v>277</v>
      </c>
    </row>
    <row r="44" spans="2:9" ht="20.100000000000001" customHeight="1">
      <c r="B44" s="21" t="s">
        <v>278</v>
      </c>
      <c r="C44" s="22" t="s">
        <v>293</v>
      </c>
      <c r="D44" s="22" t="s">
        <v>370</v>
      </c>
      <c r="E44" s="22"/>
      <c r="F44" s="22"/>
      <c r="G44" s="1284" t="s">
        <v>371</v>
      </c>
      <c r="H44" s="1285"/>
      <c r="I44" s="23"/>
    </row>
    <row r="45" spans="2:9" ht="20.100000000000001" customHeight="1">
      <c r="B45" s="24">
        <v>1</v>
      </c>
      <c r="C45" s="25"/>
      <c r="D45" s="25"/>
      <c r="E45" s="25"/>
      <c r="F45" s="25"/>
      <c r="G45" s="1280"/>
      <c r="H45" s="1281"/>
      <c r="I45" s="26"/>
    </row>
    <row r="46" spans="2:9" ht="20.100000000000001" customHeight="1" thickBot="1">
      <c r="B46" s="27">
        <v>2</v>
      </c>
      <c r="C46" s="28"/>
      <c r="D46" s="28"/>
      <c r="E46" s="28"/>
      <c r="F46" s="28"/>
      <c r="G46" s="1278"/>
      <c r="H46" s="1279"/>
      <c r="I46" s="29"/>
    </row>
    <row r="47" spans="2:9" ht="5.0999999999999996" customHeight="1">
      <c r="B47" s="36"/>
      <c r="C47" s="35"/>
      <c r="D47" s="35"/>
      <c r="E47" s="35"/>
      <c r="F47" s="35"/>
      <c r="G47" s="35"/>
      <c r="H47" s="32"/>
      <c r="I47" s="33"/>
    </row>
    <row r="48" spans="2:9" s="4" customFormat="1" ht="20.100000000000001" customHeight="1" thickBot="1">
      <c r="B48" s="16">
        <v>6</v>
      </c>
      <c r="C48" s="12" t="s">
        <v>330</v>
      </c>
      <c r="D48" s="13"/>
      <c r="E48" s="13"/>
      <c r="F48" s="13"/>
      <c r="G48" s="13"/>
      <c r="H48" s="14"/>
      <c r="I48" s="15"/>
    </row>
    <row r="49" spans="2:9" ht="20.100000000000001" customHeight="1" thickBot="1">
      <c r="B49" s="17" t="s">
        <v>294</v>
      </c>
      <c r="C49" s="18" t="s">
        <v>272</v>
      </c>
      <c r="D49" s="18" t="s">
        <v>290</v>
      </c>
      <c r="E49" s="18" t="s">
        <v>291</v>
      </c>
      <c r="F49" s="18" t="s">
        <v>292</v>
      </c>
      <c r="G49" s="1282" t="s">
        <v>276</v>
      </c>
      <c r="H49" s="1283"/>
      <c r="I49" s="19" t="s">
        <v>277</v>
      </c>
    </row>
    <row r="50" spans="2:9" ht="20.100000000000001" customHeight="1">
      <c r="B50" s="24">
        <v>1</v>
      </c>
      <c r="C50" s="25"/>
      <c r="D50" s="25"/>
      <c r="E50" s="25"/>
      <c r="F50" s="25"/>
      <c r="G50" s="1280"/>
      <c r="H50" s="1281"/>
      <c r="I50" s="26"/>
    </row>
    <row r="51" spans="2:9" ht="20.100000000000001" customHeight="1" thickBot="1">
      <c r="B51" s="27">
        <v>2</v>
      </c>
      <c r="C51" s="28"/>
      <c r="D51" s="28"/>
      <c r="E51" s="28"/>
      <c r="F51" s="28"/>
      <c r="G51" s="1278"/>
      <c r="H51" s="1279"/>
      <c r="I51" s="29"/>
    </row>
    <row r="52" spans="2:9" ht="5.0999999999999996" customHeight="1">
      <c r="B52" s="36"/>
      <c r="C52" s="35"/>
      <c r="D52" s="35"/>
      <c r="E52" s="35"/>
      <c r="F52" s="35"/>
      <c r="G52" s="35"/>
      <c r="H52" s="32"/>
      <c r="I52" s="33"/>
    </row>
    <row r="53" spans="2:9" s="4" customFormat="1" ht="20.100000000000001" customHeight="1" thickBot="1">
      <c r="B53" s="16">
        <v>7</v>
      </c>
      <c r="C53" s="12" t="s">
        <v>331</v>
      </c>
      <c r="D53" s="13"/>
      <c r="E53" s="13"/>
      <c r="F53" s="13"/>
      <c r="G53" s="13"/>
      <c r="H53" s="14"/>
      <c r="I53" s="15"/>
    </row>
    <row r="54" spans="2:9" ht="20.100000000000001" customHeight="1" thickBot="1">
      <c r="B54" s="17" t="s">
        <v>294</v>
      </c>
      <c r="C54" s="18" t="s">
        <v>272</v>
      </c>
      <c r="D54" s="18" t="s">
        <v>290</v>
      </c>
      <c r="E54" s="18" t="s">
        <v>291</v>
      </c>
      <c r="F54" s="18" t="s">
        <v>292</v>
      </c>
      <c r="G54" s="1282" t="s">
        <v>276</v>
      </c>
      <c r="H54" s="1283"/>
      <c r="I54" s="19" t="s">
        <v>277</v>
      </c>
    </row>
    <row r="55" spans="2:9" ht="20.100000000000001" customHeight="1">
      <c r="B55" s="24">
        <v>1</v>
      </c>
      <c r="C55" s="25"/>
      <c r="D55" s="25"/>
      <c r="E55" s="25"/>
      <c r="F55" s="25"/>
      <c r="G55" s="1280"/>
      <c r="H55" s="1281"/>
      <c r="I55" s="26"/>
    </row>
    <row r="56" spans="2:9" ht="20.100000000000001" customHeight="1" thickBot="1">
      <c r="B56" s="27">
        <v>2</v>
      </c>
      <c r="C56" s="28"/>
      <c r="D56" s="28"/>
      <c r="E56" s="28"/>
      <c r="F56" s="28"/>
      <c r="G56" s="1278"/>
      <c r="H56" s="1279"/>
      <c r="I56" s="29"/>
    </row>
    <row r="57" spans="2:9" ht="5.0999999999999996" customHeight="1">
      <c r="B57" s="67"/>
      <c r="C57" s="68"/>
      <c r="D57" s="68"/>
      <c r="E57" s="68"/>
      <c r="F57" s="68"/>
      <c r="G57" s="68"/>
      <c r="H57" s="68"/>
      <c r="I57" s="69"/>
    </row>
    <row r="58" spans="2:9" s="4" customFormat="1" ht="20.100000000000001" customHeight="1" thickBot="1">
      <c r="B58" s="16">
        <v>8</v>
      </c>
      <c r="C58" s="12" t="s">
        <v>413</v>
      </c>
      <c r="D58" s="13"/>
      <c r="E58" s="13"/>
      <c r="F58" s="13"/>
      <c r="G58" s="13"/>
      <c r="H58" s="14"/>
      <c r="I58" s="15"/>
    </row>
    <row r="59" spans="2:9" ht="20.100000000000001" customHeight="1" thickBot="1">
      <c r="B59" s="17" t="s">
        <v>294</v>
      </c>
      <c r="C59" s="18" t="s">
        <v>272</v>
      </c>
      <c r="D59" s="18" t="s">
        <v>290</v>
      </c>
      <c r="E59" s="18" t="s">
        <v>291</v>
      </c>
      <c r="F59" s="18" t="s">
        <v>292</v>
      </c>
      <c r="G59" s="1282" t="s">
        <v>276</v>
      </c>
      <c r="H59" s="1283"/>
      <c r="I59" s="19" t="s">
        <v>277</v>
      </c>
    </row>
    <row r="60" spans="2:9" ht="20.100000000000001" customHeight="1">
      <c r="B60" s="24">
        <v>1</v>
      </c>
      <c r="C60" s="25"/>
      <c r="D60" s="25"/>
      <c r="E60" s="25"/>
      <c r="F60" s="25"/>
      <c r="G60" s="1280"/>
      <c r="H60" s="1281"/>
      <c r="I60" s="26"/>
    </row>
    <row r="61" spans="2:9" ht="20.100000000000001" customHeight="1" thickBot="1">
      <c r="B61" s="27">
        <v>2</v>
      </c>
      <c r="C61" s="28"/>
      <c r="D61" s="28"/>
      <c r="E61" s="28"/>
      <c r="F61" s="28"/>
      <c r="G61" s="1278"/>
      <c r="H61" s="1279"/>
      <c r="I61" s="29"/>
    </row>
    <row r="62" spans="2:9" ht="5.0999999999999996" customHeight="1">
      <c r="B62" s="36"/>
      <c r="C62" s="35"/>
      <c r="D62" s="35"/>
      <c r="E62" s="35"/>
      <c r="F62" s="35"/>
      <c r="G62" s="35"/>
      <c r="H62" s="32"/>
      <c r="I62" s="33"/>
    </row>
    <row r="63" spans="2:9" s="4" customFormat="1" ht="20.100000000000001" customHeight="1" thickBot="1">
      <c r="B63" s="16">
        <v>9</v>
      </c>
      <c r="C63" s="12" t="s">
        <v>510</v>
      </c>
      <c r="D63" s="13"/>
      <c r="E63" s="13"/>
      <c r="F63" s="13"/>
      <c r="G63" s="13"/>
      <c r="H63" s="14"/>
      <c r="I63" s="15"/>
    </row>
    <row r="64" spans="2:9" ht="20.100000000000001" customHeight="1" thickBot="1">
      <c r="B64" s="17" t="s">
        <v>102</v>
      </c>
      <c r="C64" s="18" t="s">
        <v>272</v>
      </c>
      <c r="D64" s="18" t="s">
        <v>290</v>
      </c>
      <c r="E64" s="18" t="s">
        <v>291</v>
      </c>
      <c r="F64" s="18" t="s">
        <v>292</v>
      </c>
      <c r="G64" s="1282" t="s">
        <v>276</v>
      </c>
      <c r="H64" s="1283"/>
      <c r="I64" s="19" t="s">
        <v>277</v>
      </c>
    </row>
    <row r="65" spans="2:9" ht="20.100000000000001" customHeight="1">
      <c r="B65" s="24">
        <v>1</v>
      </c>
      <c r="C65" s="25"/>
      <c r="D65" s="25"/>
      <c r="E65" s="25"/>
      <c r="F65" s="25"/>
      <c r="G65" s="1280"/>
      <c r="H65" s="1281"/>
      <c r="I65" s="26"/>
    </row>
    <row r="66" spans="2:9" ht="20.100000000000001" customHeight="1" thickBot="1">
      <c r="B66" s="27">
        <v>2</v>
      </c>
      <c r="C66" s="28"/>
      <c r="D66" s="28"/>
      <c r="E66" s="28"/>
      <c r="F66" s="28"/>
      <c r="G66" s="1278"/>
      <c r="H66" s="1279"/>
      <c r="I66" s="29"/>
    </row>
    <row r="67" spans="2:9" ht="5.0999999999999996" customHeight="1">
      <c r="B67" s="67"/>
      <c r="C67" s="68"/>
      <c r="D67" s="68"/>
      <c r="E67" s="68"/>
      <c r="F67" s="68"/>
      <c r="G67" s="68"/>
      <c r="H67" s="68"/>
      <c r="I67" s="69"/>
    </row>
    <row r="68" spans="2:9" s="4" customFormat="1" ht="20.100000000000001" customHeight="1" thickBot="1">
      <c r="B68" s="16">
        <v>10</v>
      </c>
      <c r="C68" s="12" t="s">
        <v>511</v>
      </c>
      <c r="D68" s="13"/>
      <c r="E68" s="13"/>
      <c r="F68" s="13"/>
      <c r="G68" s="13"/>
      <c r="H68" s="14"/>
      <c r="I68" s="15"/>
    </row>
    <row r="69" spans="2:9" ht="20.100000000000001" customHeight="1" thickBot="1">
      <c r="B69" s="17" t="s">
        <v>102</v>
      </c>
      <c r="C69" s="18" t="s">
        <v>272</v>
      </c>
      <c r="D69" s="18" t="s">
        <v>290</v>
      </c>
      <c r="E69" s="18" t="s">
        <v>291</v>
      </c>
      <c r="F69" s="18" t="s">
        <v>292</v>
      </c>
      <c r="G69" s="1282" t="s">
        <v>276</v>
      </c>
      <c r="H69" s="1283"/>
      <c r="I69" s="19" t="s">
        <v>277</v>
      </c>
    </row>
    <row r="70" spans="2:9" ht="20.100000000000001" customHeight="1">
      <c r="B70" s="24">
        <v>1</v>
      </c>
      <c r="C70" s="25"/>
      <c r="D70" s="25"/>
      <c r="E70" s="25"/>
      <c r="F70" s="25"/>
      <c r="G70" s="1280"/>
      <c r="H70" s="1281"/>
      <c r="I70" s="26"/>
    </row>
    <row r="71" spans="2:9" ht="20.100000000000001" customHeight="1" thickBot="1">
      <c r="B71" s="27">
        <v>2</v>
      </c>
      <c r="C71" s="28"/>
      <c r="D71" s="28"/>
      <c r="E71" s="28"/>
      <c r="F71" s="28"/>
      <c r="G71" s="1278"/>
      <c r="H71" s="1279"/>
      <c r="I71" s="29"/>
    </row>
    <row r="72" spans="2:9" ht="5.0999999999999996" customHeight="1">
      <c r="B72" s="30"/>
      <c r="C72" s="31"/>
      <c r="D72" s="31"/>
      <c r="E72" s="31"/>
      <c r="F72" s="31"/>
      <c r="G72" s="31"/>
      <c r="H72" s="32"/>
      <c r="I72" s="33"/>
    </row>
    <row r="73" spans="2:9" ht="13.5" customHeight="1">
      <c r="B73" s="37" t="s">
        <v>295</v>
      </c>
      <c r="C73" s="1329" t="s">
        <v>653</v>
      </c>
      <c r="D73" s="1330"/>
      <c r="E73" s="1330"/>
      <c r="F73" s="1330"/>
      <c r="G73" s="1330"/>
      <c r="H73" s="1330"/>
      <c r="I73" s="1330"/>
    </row>
    <row r="74" spans="2:9" ht="13.5" customHeight="1">
      <c r="B74" s="37" t="s">
        <v>296</v>
      </c>
      <c r="C74" s="1329" t="s">
        <v>654</v>
      </c>
      <c r="D74" s="1329"/>
      <c r="E74" s="1329"/>
      <c r="F74" s="1329"/>
      <c r="G74" s="1329"/>
      <c r="H74" s="1329"/>
      <c r="I74" s="1329"/>
    </row>
    <row r="75" spans="2:9" ht="13.5" customHeight="1">
      <c r="B75" s="37" t="s">
        <v>297</v>
      </c>
      <c r="C75" s="1329" t="s">
        <v>298</v>
      </c>
      <c r="D75" s="1330"/>
      <c r="E75" s="1330"/>
      <c r="F75" s="1330"/>
      <c r="G75" s="1330"/>
      <c r="H75" s="1330"/>
      <c r="I75" s="1330"/>
    </row>
    <row r="76" spans="2:9" ht="13.5" customHeight="1">
      <c r="B76" s="37" t="s">
        <v>299</v>
      </c>
      <c r="C76" s="1329" t="s">
        <v>655</v>
      </c>
      <c r="D76" s="1330"/>
      <c r="E76" s="1330"/>
      <c r="F76" s="1330"/>
      <c r="G76" s="1330"/>
      <c r="H76" s="1330"/>
      <c r="I76" s="1330"/>
    </row>
    <row r="77" spans="2:9" ht="14.25" customHeight="1">
      <c r="B77" s="37" t="s">
        <v>193</v>
      </c>
      <c r="C77" s="1328" t="s">
        <v>746</v>
      </c>
      <c r="D77" s="1328"/>
      <c r="E77" s="1328"/>
      <c r="F77" s="1328"/>
      <c r="G77" s="1328"/>
      <c r="H77" s="1328"/>
      <c r="I77" s="1328"/>
    </row>
  </sheetData>
  <mergeCells count="56">
    <mergeCell ref="G69:H69"/>
    <mergeCell ref="G12:I12"/>
    <mergeCell ref="C77:I77"/>
    <mergeCell ref="C76:I76"/>
    <mergeCell ref="C75:I75"/>
    <mergeCell ref="C73:I73"/>
    <mergeCell ref="G54:H54"/>
    <mergeCell ref="G55:H55"/>
    <mergeCell ref="C74:I74"/>
    <mergeCell ref="G59:H59"/>
    <mergeCell ref="G61:H61"/>
    <mergeCell ref="G60:H60"/>
    <mergeCell ref="G70:H70"/>
    <mergeCell ref="G71:H71"/>
    <mergeCell ref="G64:H64"/>
    <mergeCell ref="G65:H65"/>
    <mergeCell ref="G66:H66"/>
    <mergeCell ref="G32:H32"/>
    <mergeCell ref="G22:H22"/>
    <mergeCell ref="G13:I13"/>
    <mergeCell ref="G14:I14"/>
    <mergeCell ref="G15:I15"/>
    <mergeCell ref="G19:H19"/>
    <mergeCell ref="G20:H20"/>
    <mergeCell ref="G21:H21"/>
    <mergeCell ref="G25:H25"/>
    <mergeCell ref="G31:H31"/>
    <mergeCell ref="G26:H26"/>
    <mergeCell ref="G27:H27"/>
    <mergeCell ref="G28:H28"/>
    <mergeCell ref="G33:H33"/>
    <mergeCell ref="G34:H34"/>
    <mergeCell ref="B1:I1"/>
    <mergeCell ref="B12:D16"/>
    <mergeCell ref="B8:I8"/>
    <mergeCell ref="B10:D11"/>
    <mergeCell ref="E11:F11"/>
    <mergeCell ref="E12:F12"/>
    <mergeCell ref="E13:F13"/>
    <mergeCell ref="E14:F14"/>
    <mergeCell ref="B3:I3"/>
    <mergeCell ref="E16:F16"/>
    <mergeCell ref="G16:I16"/>
    <mergeCell ref="E10:F10"/>
    <mergeCell ref="E15:F15"/>
    <mergeCell ref="B6:I6"/>
    <mergeCell ref="G10:I10"/>
    <mergeCell ref="G11:I11"/>
    <mergeCell ref="G51:H51"/>
    <mergeCell ref="G56:H56"/>
    <mergeCell ref="G50:H50"/>
    <mergeCell ref="G49:H49"/>
    <mergeCell ref="G43:H43"/>
    <mergeCell ref="G45:H45"/>
    <mergeCell ref="G46:H46"/>
    <mergeCell ref="G44:H44"/>
  </mergeCells>
  <phoneticPr fontId="26"/>
  <printOptions horizontalCentered="1"/>
  <pageMargins left="0.78740157480314965" right="0.78740157480314965" top="0.78740157480314965" bottom="0.59055118110236227" header="0.59055118110236227" footer="0.59055118110236227"/>
  <pageSetup paperSize="9" scale="60"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U32"/>
  <sheetViews>
    <sheetView zoomScaleNormal="100" workbookViewId="0">
      <selection activeCell="H35" sqref="H35"/>
    </sheetView>
  </sheetViews>
  <sheetFormatPr defaultColWidth="9" defaultRowHeight="12"/>
  <cols>
    <col min="1" max="1" width="9" style="645"/>
    <col min="2" max="2" width="4.44140625" style="645" customWidth="1"/>
    <col min="3" max="5" width="17.77734375" style="645" customWidth="1"/>
    <col min="6" max="8" width="13.21875" style="645" customWidth="1"/>
    <col min="9" max="9" width="33.109375" style="645" customWidth="1"/>
    <col min="10" max="10" width="9" style="645"/>
    <col min="11" max="11" width="31.44140625" style="645" customWidth="1"/>
    <col min="12" max="12" width="23.77734375" style="645" customWidth="1"/>
    <col min="13" max="16384" width="9" style="645"/>
  </cols>
  <sheetData>
    <row r="1" spans="2:12" ht="14.4">
      <c r="B1" s="644" t="s">
        <v>513</v>
      </c>
    </row>
    <row r="2" spans="2:12" ht="19.2">
      <c r="B2" s="1855" t="s">
        <v>388</v>
      </c>
      <c r="C2" s="1855"/>
      <c r="D2" s="1855"/>
      <c r="E2" s="1855"/>
      <c r="F2" s="1855"/>
      <c r="G2" s="1855"/>
      <c r="H2" s="1855"/>
      <c r="I2" s="1855"/>
      <c r="J2" s="1855"/>
      <c r="K2" s="1855"/>
      <c r="L2" s="1855"/>
    </row>
    <row r="4" spans="2:12" ht="16.5" customHeight="1">
      <c r="B4" s="1858" t="s">
        <v>399</v>
      </c>
      <c r="C4" s="1856" t="s">
        <v>389</v>
      </c>
      <c r="D4" s="1856" t="s">
        <v>390</v>
      </c>
      <c r="E4" s="1856" t="s">
        <v>391</v>
      </c>
      <c r="F4" s="653" t="s">
        <v>400</v>
      </c>
      <c r="G4" s="653" t="s">
        <v>401</v>
      </c>
      <c r="H4" s="653" t="s">
        <v>392</v>
      </c>
      <c r="I4" s="1856" t="s">
        <v>393</v>
      </c>
      <c r="J4" s="1836" t="s">
        <v>394</v>
      </c>
      <c r="K4" s="1838"/>
      <c r="L4" s="1856" t="s">
        <v>395</v>
      </c>
    </row>
    <row r="5" spans="2:12" ht="16.5" customHeight="1">
      <c r="B5" s="1859"/>
      <c r="C5" s="1857"/>
      <c r="D5" s="1857"/>
      <c r="E5" s="1857"/>
      <c r="F5" s="654" t="s">
        <v>402</v>
      </c>
      <c r="G5" s="654" t="s">
        <v>403</v>
      </c>
      <c r="H5" s="654" t="s">
        <v>396</v>
      </c>
      <c r="I5" s="1857"/>
      <c r="J5" s="655" t="s">
        <v>397</v>
      </c>
      <c r="K5" s="655" t="s">
        <v>398</v>
      </c>
      <c r="L5" s="1857"/>
    </row>
    <row r="6" spans="2:12">
      <c r="B6" s="646">
        <v>1</v>
      </c>
      <c r="C6" s="646"/>
      <c r="D6" s="646"/>
      <c r="E6" s="646"/>
      <c r="F6" s="646"/>
      <c r="G6" s="646"/>
      <c r="H6" s="646"/>
      <c r="I6" s="647"/>
      <c r="J6" s="648"/>
      <c r="K6" s="648"/>
      <c r="L6" s="646"/>
    </row>
    <row r="7" spans="2:12">
      <c r="B7" s="649">
        <v>2</v>
      </c>
      <c r="C7" s="648"/>
      <c r="D7" s="648"/>
      <c r="E7" s="648"/>
      <c r="F7" s="648"/>
      <c r="G7" s="648"/>
      <c r="H7" s="648"/>
      <c r="I7" s="648"/>
      <c r="J7" s="648"/>
      <c r="K7" s="648"/>
      <c r="L7" s="648"/>
    </row>
    <row r="8" spans="2:12">
      <c r="B8" s="646">
        <v>3</v>
      </c>
      <c r="C8" s="648"/>
      <c r="D8" s="648"/>
      <c r="E8" s="648"/>
      <c r="F8" s="648"/>
      <c r="G8" s="648"/>
      <c r="H8" s="648"/>
      <c r="I8" s="648"/>
      <c r="J8" s="648"/>
      <c r="K8" s="648"/>
      <c r="L8" s="648"/>
    </row>
    <row r="9" spans="2:12">
      <c r="B9" s="649">
        <v>4</v>
      </c>
      <c r="C9" s="648"/>
      <c r="D9" s="648"/>
      <c r="E9" s="648"/>
      <c r="F9" s="648"/>
      <c r="G9" s="648"/>
      <c r="H9" s="648"/>
      <c r="I9" s="648"/>
      <c r="J9" s="648"/>
      <c r="K9" s="648"/>
      <c r="L9" s="648"/>
    </row>
    <row r="10" spans="2:12">
      <c r="B10" s="646">
        <v>5</v>
      </c>
      <c r="C10" s="648"/>
      <c r="D10" s="648"/>
      <c r="E10" s="648"/>
      <c r="F10" s="648"/>
      <c r="G10" s="648"/>
      <c r="H10" s="648"/>
      <c r="I10" s="648"/>
      <c r="J10" s="648"/>
      <c r="K10" s="648"/>
      <c r="L10" s="648"/>
    </row>
    <row r="11" spans="2:12">
      <c r="B11" s="649">
        <v>6</v>
      </c>
      <c r="C11" s="648"/>
      <c r="D11" s="648"/>
      <c r="E11" s="648"/>
      <c r="F11" s="648"/>
      <c r="G11" s="648"/>
      <c r="H11" s="648"/>
      <c r="I11" s="648"/>
      <c r="J11" s="648"/>
      <c r="K11" s="648"/>
      <c r="L11" s="648"/>
    </row>
    <row r="12" spans="2:12">
      <c r="B12" s="646">
        <v>7</v>
      </c>
      <c r="C12" s="648"/>
      <c r="D12" s="648"/>
      <c r="E12" s="648"/>
      <c r="F12" s="648"/>
      <c r="G12" s="648"/>
      <c r="H12" s="648"/>
      <c r="I12" s="648"/>
      <c r="J12" s="648"/>
      <c r="K12" s="648"/>
      <c r="L12" s="648"/>
    </row>
    <row r="13" spans="2:12">
      <c r="B13" s="649">
        <v>8</v>
      </c>
      <c r="C13" s="648"/>
      <c r="D13" s="648"/>
      <c r="E13" s="648"/>
      <c r="F13" s="648"/>
      <c r="G13" s="648"/>
      <c r="H13" s="648"/>
      <c r="I13" s="648"/>
      <c r="J13" s="648"/>
      <c r="K13" s="648"/>
      <c r="L13" s="648"/>
    </row>
    <row r="14" spans="2:12">
      <c r="B14" s="646">
        <v>9</v>
      </c>
      <c r="C14" s="648"/>
      <c r="D14" s="648"/>
      <c r="E14" s="648"/>
      <c r="F14" s="648"/>
      <c r="G14" s="648"/>
      <c r="H14" s="648"/>
      <c r="I14" s="648"/>
      <c r="J14" s="648"/>
      <c r="K14" s="648"/>
      <c r="L14" s="648"/>
    </row>
    <row r="15" spans="2:12">
      <c r="B15" s="649">
        <v>10</v>
      </c>
      <c r="C15" s="648"/>
      <c r="D15" s="648"/>
      <c r="E15" s="648"/>
      <c r="F15" s="648"/>
      <c r="G15" s="648"/>
      <c r="H15" s="648"/>
      <c r="I15" s="648"/>
      <c r="J15" s="648"/>
      <c r="K15" s="648"/>
      <c r="L15" s="648"/>
    </row>
    <row r="16" spans="2:12">
      <c r="B16" s="646">
        <v>11</v>
      </c>
      <c r="C16" s="648"/>
      <c r="D16" s="648"/>
      <c r="E16" s="648"/>
      <c r="F16" s="648"/>
      <c r="G16" s="648"/>
      <c r="H16" s="648"/>
      <c r="I16" s="648"/>
      <c r="J16" s="648"/>
      <c r="K16" s="648"/>
      <c r="L16" s="648"/>
    </row>
    <row r="17" spans="2:21">
      <c r="B17" s="649">
        <v>12</v>
      </c>
      <c r="C17" s="648"/>
      <c r="D17" s="648"/>
      <c r="E17" s="648"/>
      <c r="F17" s="648"/>
      <c r="G17" s="648"/>
      <c r="H17" s="648"/>
      <c r="I17" s="648"/>
      <c r="J17" s="648"/>
      <c r="K17" s="648"/>
      <c r="L17" s="648"/>
    </row>
    <row r="18" spans="2:21">
      <c r="B18" s="646">
        <v>13</v>
      </c>
      <c r="C18" s="648"/>
      <c r="D18" s="648"/>
      <c r="E18" s="648"/>
      <c r="F18" s="648"/>
      <c r="G18" s="648"/>
      <c r="H18" s="648"/>
      <c r="I18" s="648"/>
      <c r="J18" s="648"/>
      <c r="K18" s="648"/>
      <c r="L18" s="648"/>
    </row>
    <row r="19" spans="2:21">
      <c r="B19" s="649">
        <v>14</v>
      </c>
      <c r="C19" s="648"/>
      <c r="D19" s="648"/>
      <c r="E19" s="648"/>
      <c r="F19" s="648"/>
      <c r="G19" s="648"/>
      <c r="H19" s="648"/>
      <c r="I19" s="648"/>
      <c r="J19" s="648"/>
      <c r="K19" s="648"/>
      <c r="L19" s="648"/>
    </row>
    <row r="20" spans="2:21">
      <c r="B20" s="649">
        <v>15</v>
      </c>
      <c r="C20" s="648"/>
      <c r="D20" s="648"/>
      <c r="E20" s="648"/>
      <c r="F20" s="648"/>
      <c r="G20" s="648"/>
      <c r="H20" s="648"/>
      <c r="I20" s="648"/>
      <c r="J20" s="648"/>
      <c r="K20" s="648"/>
      <c r="L20" s="648"/>
    </row>
    <row r="21" spans="2:21">
      <c r="B21" s="646">
        <v>16</v>
      </c>
      <c r="C21" s="648"/>
      <c r="D21" s="648"/>
      <c r="E21" s="648"/>
      <c r="F21" s="648"/>
      <c r="G21" s="648"/>
      <c r="H21" s="648"/>
      <c r="I21" s="648"/>
      <c r="J21" s="648"/>
      <c r="K21" s="648"/>
      <c r="L21" s="648"/>
    </row>
    <row r="22" spans="2:21">
      <c r="B22" s="649">
        <v>17</v>
      </c>
      <c r="C22" s="648"/>
      <c r="D22" s="648"/>
      <c r="E22" s="648"/>
      <c r="F22" s="648"/>
      <c r="G22" s="648"/>
      <c r="H22" s="648"/>
      <c r="I22" s="648"/>
      <c r="J22" s="648"/>
      <c r="K22" s="648"/>
      <c r="L22" s="648"/>
    </row>
    <row r="23" spans="2:21">
      <c r="B23" s="646">
        <v>18</v>
      </c>
      <c r="C23" s="648"/>
      <c r="D23" s="648"/>
      <c r="E23" s="648"/>
      <c r="F23" s="648"/>
      <c r="G23" s="648"/>
      <c r="H23" s="648"/>
      <c r="I23" s="648"/>
      <c r="J23" s="648"/>
      <c r="K23" s="648"/>
      <c r="L23" s="648"/>
    </row>
    <row r="24" spans="2:21">
      <c r="B24" s="649">
        <v>19</v>
      </c>
      <c r="C24" s="648"/>
      <c r="D24" s="648"/>
      <c r="E24" s="648"/>
      <c r="F24" s="648"/>
      <c r="G24" s="648"/>
      <c r="H24" s="648"/>
      <c r="I24" s="648"/>
      <c r="J24" s="648"/>
      <c r="K24" s="648"/>
      <c r="L24" s="648"/>
    </row>
    <row r="25" spans="2:21">
      <c r="B25" s="646">
        <v>20</v>
      </c>
      <c r="C25" s="648"/>
      <c r="D25" s="648"/>
      <c r="E25" s="648"/>
      <c r="F25" s="648"/>
      <c r="G25" s="648"/>
      <c r="H25" s="648"/>
      <c r="I25" s="648"/>
      <c r="J25" s="648"/>
      <c r="K25" s="648"/>
      <c r="L25" s="648"/>
    </row>
    <row r="26" spans="2:21" ht="6" customHeight="1"/>
    <row r="27" spans="2:21">
      <c r="B27" s="650" t="s">
        <v>404</v>
      </c>
      <c r="C27" s="1852" t="s">
        <v>698</v>
      </c>
      <c r="D27" s="1852"/>
      <c r="E27" s="1852"/>
      <c r="F27" s="1852"/>
      <c r="G27" s="1852"/>
      <c r="H27" s="1852"/>
      <c r="I27" s="1852"/>
      <c r="J27" s="1852"/>
      <c r="K27" s="1852"/>
      <c r="L27" s="1852"/>
    </row>
    <row r="28" spans="2:21">
      <c r="B28" s="650" t="s">
        <v>405</v>
      </c>
      <c r="C28" s="1853" t="s">
        <v>693</v>
      </c>
      <c r="D28" s="1853"/>
      <c r="E28" s="1853"/>
      <c r="F28" s="1853"/>
      <c r="G28" s="1853"/>
      <c r="H28" s="1853"/>
      <c r="I28" s="1853"/>
      <c r="J28" s="1853"/>
      <c r="K28" s="1853"/>
      <c r="L28" s="1853"/>
      <c r="M28" s="651"/>
      <c r="N28" s="651"/>
      <c r="O28" s="651"/>
      <c r="P28" s="651"/>
      <c r="Q28" s="651"/>
      <c r="R28" s="651"/>
      <c r="S28" s="651"/>
      <c r="T28" s="651"/>
      <c r="U28" s="651"/>
    </row>
    <row r="29" spans="2:21">
      <c r="B29" s="650" t="s">
        <v>253</v>
      </c>
      <c r="C29" s="1854" t="s">
        <v>406</v>
      </c>
      <c r="D29" s="1854"/>
      <c r="E29" s="1854"/>
      <c r="F29" s="1854"/>
      <c r="G29" s="1854"/>
      <c r="H29" s="1854"/>
      <c r="I29" s="1854"/>
      <c r="J29" s="1854"/>
      <c r="K29" s="1854"/>
      <c r="L29" s="1854"/>
      <c r="M29" s="651"/>
      <c r="N29" s="651"/>
      <c r="O29" s="651"/>
      <c r="P29" s="651"/>
      <c r="Q29" s="651"/>
      <c r="R29" s="651"/>
      <c r="S29" s="651"/>
      <c r="T29" s="651"/>
      <c r="U29" s="651"/>
    </row>
    <row r="30" spans="2:21" ht="12.6" thickBot="1">
      <c r="B30" s="650" t="s">
        <v>254</v>
      </c>
      <c r="C30" s="1853" t="s">
        <v>699</v>
      </c>
      <c r="D30" s="1853"/>
      <c r="E30" s="1853"/>
      <c r="F30" s="1853"/>
      <c r="G30" s="1853"/>
      <c r="H30" s="1853"/>
      <c r="I30" s="1853"/>
      <c r="J30" s="1853"/>
      <c r="K30" s="1853"/>
      <c r="L30" s="1853"/>
      <c r="M30" s="651"/>
      <c r="N30" s="651"/>
      <c r="O30" s="651"/>
      <c r="P30" s="651"/>
      <c r="Q30" s="651"/>
      <c r="R30" s="651"/>
      <c r="S30" s="651"/>
      <c r="T30" s="651"/>
      <c r="U30" s="651"/>
    </row>
    <row r="31" spans="2:21" ht="12" customHeight="1">
      <c r="K31" s="1701" t="s">
        <v>305</v>
      </c>
      <c r="L31" s="1703"/>
      <c r="M31" s="652"/>
    </row>
    <row r="32" spans="2:21" ht="12.75" customHeight="1" thickBot="1">
      <c r="K32" s="1704"/>
      <c r="L32" s="1706"/>
      <c r="M32" s="652"/>
    </row>
  </sheetData>
  <mergeCells count="13">
    <mergeCell ref="B2:L2"/>
    <mergeCell ref="E4:E5"/>
    <mergeCell ref="D4:D5"/>
    <mergeCell ref="C4:C5"/>
    <mergeCell ref="J4:K4"/>
    <mergeCell ref="I4:I5"/>
    <mergeCell ref="L4:L5"/>
    <mergeCell ref="B4:B5"/>
    <mergeCell ref="K31:L32"/>
    <mergeCell ref="C27:L27"/>
    <mergeCell ref="C28:L28"/>
    <mergeCell ref="C29:L29"/>
    <mergeCell ref="C30:L30"/>
  </mergeCells>
  <phoneticPr fontId="26"/>
  <printOptions horizontalCentered="1"/>
  <pageMargins left="0.78740157480314965" right="0.78740157480314965" top="0.78740157480314965" bottom="0.78740157480314965" header="0.39370078740157483" footer="0.39370078740157483"/>
  <pageSetup paperSize="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5"/>
  <sheetViews>
    <sheetView zoomScaleNormal="100" workbookViewId="0">
      <selection activeCell="H42" sqref="H42"/>
    </sheetView>
  </sheetViews>
  <sheetFormatPr defaultColWidth="9" defaultRowHeight="16.5" customHeight="1"/>
  <cols>
    <col min="1" max="1" width="9" style="90"/>
    <col min="2" max="2" width="4.44140625" style="90" customWidth="1"/>
    <col min="3" max="3" width="18.109375" style="90" customWidth="1"/>
    <col min="4" max="4" width="9" style="90"/>
    <col min="5" max="5" width="9.33203125" style="90" bestFit="1" customWidth="1"/>
    <col min="6" max="7" width="9.33203125" style="90" customWidth="1"/>
    <col min="8" max="8" width="18" style="90" customWidth="1"/>
    <col min="9" max="9" width="56.77734375" style="90" customWidth="1"/>
    <col min="10" max="16384" width="9" style="90"/>
  </cols>
  <sheetData>
    <row r="2" spans="2:9" ht="16.5" customHeight="1">
      <c r="B2" s="1346" t="s">
        <v>384</v>
      </c>
      <c r="C2" s="1346"/>
      <c r="D2" s="1346"/>
      <c r="E2" s="1346"/>
      <c r="F2" s="1346"/>
      <c r="G2" s="1346"/>
      <c r="H2" s="89"/>
      <c r="I2" s="89"/>
    </row>
    <row r="3" spans="2:9" ht="16.5" customHeight="1">
      <c r="B3" s="87"/>
      <c r="C3" s="91"/>
      <c r="D3" s="91"/>
      <c r="E3" s="91"/>
      <c r="F3" s="91"/>
      <c r="G3" s="91"/>
      <c r="H3" s="89"/>
      <c r="I3" s="89"/>
    </row>
    <row r="4" spans="2:9" ht="18" customHeight="1">
      <c r="B4" s="1358" t="s">
        <v>332</v>
      </c>
      <c r="C4" s="1358"/>
      <c r="D4" s="1358"/>
      <c r="E4" s="1358"/>
      <c r="F4" s="1358"/>
      <c r="G4" s="1358"/>
      <c r="H4" s="1358"/>
      <c r="I4" s="1358"/>
    </row>
    <row r="5" spans="2:9" ht="16.5" customHeight="1">
      <c r="B5" s="92"/>
      <c r="C5" s="92"/>
      <c r="D5" s="92"/>
      <c r="E5" s="92"/>
      <c r="F5" s="92"/>
      <c r="G5" s="92"/>
      <c r="H5" s="89"/>
      <c r="I5" s="89"/>
    </row>
    <row r="6" spans="2:9" ht="16.5" customHeight="1">
      <c r="B6" s="87"/>
      <c r="C6" s="91"/>
      <c r="D6" s="91"/>
      <c r="E6" s="91"/>
      <c r="F6" s="91"/>
      <c r="G6" s="91"/>
      <c r="H6" s="89"/>
      <c r="I6" s="93" t="s">
        <v>580</v>
      </c>
    </row>
    <row r="7" spans="2:9" ht="16.5" customHeight="1">
      <c r="B7" s="87" t="s">
        <v>745</v>
      </c>
      <c r="C7" s="91"/>
      <c r="D7" s="91"/>
      <c r="E7" s="91"/>
      <c r="F7" s="91"/>
      <c r="G7" s="91"/>
      <c r="H7" s="89"/>
      <c r="I7" s="93"/>
    </row>
    <row r="8" spans="2:9" s="224" customFormat="1" ht="16.5" customHeight="1">
      <c r="B8" s="87"/>
      <c r="C8" s="221"/>
      <c r="D8" s="221"/>
      <c r="E8" s="221"/>
      <c r="F8" s="221"/>
      <c r="G8" s="221"/>
      <c r="H8" s="222"/>
      <c r="I8" s="223"/>
    </row>
    <row r="9" spans="2:9" ht="16.5" customHeight="1">
      <c r="B9" s="1359" t="s">
        <v>656</v>
      </c>
      <c r="C9" s="1359"/>
      <c r="D9" s="1359"/>
      <c r="E9" s="1359"/>
      <c r="F9" s="1359"/>
      <c r="G9" s="1359"/>
      <c r="H9" s="1359"/>
      <c r="I9" s="1359"/>
    </row>
    <row r="10" spans="2:9" ht="16.5" customHeight="1">
      <c r="B10" s="1359"/>
      <c r="C10" s="1359"/>
      <c r="D10" s="1359"/>
      <c r="E10" s="1359"/>
      <c r="F10" s="1359"/>
      <c r="G10" s="1359"/>
      <c r="H10" s="1359"/>
      <c r="I10" s="1359"/>
    </row>
    <row r="11" spans="2:9" ht="16.5" customHeight="1" thickBot="1">
      <c r="B11" s="94"/>
      <c r="C11" s="95"/>
      <c r="D11" s="95"/>
      <c r="E11" s="95"/>
      <c r="F11" s="95"/>
      <c r="G11" s="95"/>
      <c r="H11" s="89"/>
      <c r="I11" s="89"/>
    </row>
    <row r="12" spans="2:9" ht="16.5" customHeight="1">
      <c r="B12" s="1353" t="s">
        <v>260</v>
      </c>
      <c r="C12" s="1354"/>
      <c r="D12" s="1355"/>
      <c r="E12" s="1360" t="s">
        <v>381</v>
      </c>
      <c r="F12" s="1361"/>
      <c r="G12" s="1336"/>
      <c r="H12" s="1337"/>
      <c r="I12" s="1338"/>
    </row>
    <row r="13" spans="2:9" ht="16.5" customHeight="1" thickBot="1">
      <c r="B13" s="1350"/>
      <c r="C13" s="1351"/>
      <c r="D13" s="1352"/>
      <c r="E13" s="1334" t="s">
        <v>119</v>
      </c>
      <c r="F13" s="1335"/>
      <c r="G13" s="1362"/>
      <c r="H13" s="1363"/>
      <c r="I13" s="1364"/>
    </row>
    <row r="14" spans="2:9" ht="16.5" customHeight="1">
      <c r="B14" s="1347" t="s">
        <v>263</v>
      </c>
      <c r="C14" s="1348"/>
      <c r="D14" s="1349"/>
      <c r="E14" s="1356" t="s">
        <v>264</v>
      </c>
      <c r="F14" s="1357"/>
      <c r="G14" s="1336"/>
      <c r="H14" s="1337"/>
      <c r="I14" s="1338"/>
    </row>
    <row r="15" spans="2:9" ht="16.5" customHeight="1">
      <c r="B15" s="1347"/>
      <c r="C15" s="1348"/>
      <c r="D15" s="1349"/>
      <c r="E15" s="1332" t="s">
        <v>265</v>
      </c>
      <c r="F15" s="1333"/>
      <c r="G15" s="1339"/>
      <c r="H15" s="1340"/>
      <c r="I15" s="1341"/>
    </row>
    <row r="16" spans="2:9" ht="16.5" customHeight="1">
      <c r="B16" s="1347"/>
      <c r="C16" s="1348"/>
      <c r="D16" s="1349"/>
      <c r="E16" s="1332" t="s">
        <v>266</v>
      </c>
      <c r="F16" s="1333"/>
      <c r="G16" s="1339"/>
      <c r="H16" s="1340"/>
      <c r="I16" s="1341"/>
    </row>
    <row r="17" spans="2:9" ht="16.5" customHeight="1">
      <c r="B17" s="1347"/>
      <c r="C17" s="1348"/>
      <c r="D17" s="1349"/>
      <c r="E17" s="1332" t="s">
        <v>382</v>
      </c>
      <c r="F17" s="1333"/>
      <c r="G17" s="1339"/>
      <c r="H17" s="1340"/>
      <c r="I17" s="1341"/>
    </row>
    <row r="18" spans="2:9" ht="16.5" customHeight="1" thickBot="1">
      <c r="B18" s="1350"/>
      <c r="C18" s="1351"/>
      <c r="D18" s="1352"/>
      <c r="E18" s="1334" t="s">
        <v>383</v>
      </c>
      <c r="F18" s="1335"/>
      <c r="G18" s="1342"/>
      <c r="H18" s="1343"/>
      <c r="I18" s="1344"/>
    </row>
    <row r="19" spans="2:9" ht="16.5" customHeight="1">
      <c r="B19" s="89"/>
      <c r="C19" s="89"/>
      <c r="D19" s="89"/>
      <c r="E19" s="89"/>
      <c r="F19" s="89"/>
      <c r="G19" s="89"/>
      <c r="H19" s="89"/>
      <c r="I19" s="89"/>
    </row>
    <row r="20" spans="2:9" ht="16.5" customHeight="1">
      <c r="B20" s="89" t="s">
        <v>101</v>
      </c>
      <c r="C20" s="89"/>
      <c r="D20" s="89"/>
      <c r="E20" s="89"/>
      <c r="F20" s="89"/>
      <c r="G20" s="89"/>
      <c r="H20" s="89"/>
      <c r="I20" s="89"/>
    </row>
    <row r="21" spans="2:9" ht="16.5" customHeight="1" thickBot="1">
      <c r="B21" s="89"/>
      <c r="C21" s="89"/>
      <c r="D21" s="89"/>
      <c r="E21" s="1345"/>
      <c r="F21" s="1345"/>
      <c r="G21" s="1345"/>
      <c r="H21" s="89"/>
      <c r="I21" s="89"/>
    </row>
    <row r="22" spans="2:9" ht="16.5" customHeight="1">
      <c r="B22" s="96" t="s">
        <v>102</v>
      </c>
      <c r="C22" s="97" t="s">
        <v>103</v>
      </c>
      <c r="D22" s="97" t="s">
        <v>272</v>
      </c>
      <c r="E22" s="97" t="s">
        <v>273</v>
      </c>
      <c r="F22" s="97" t="s">
        <v>274</v>
      </c>
      <c r="G22" s="97" t="s">
        <v>275</v>
      </c>
      <c r="H22" s="97" t="s">
        <v>276</v>
      </c>
      <c r="I22" s="98" t="s">
        <v>104</v>
      </c>
    </row>
    <row r="23" spans="2:9" ht="16.5" customHeight="1">
      <c r="B23" s="99"/>
      <c r="C23" s="100"/>
      <c r="D23" s="100"/>
      <c r="E23" s="100"/>
      <c r="F23" s="100"/>
      <c r="G23" s="100"/>
      <c r="H23" s="100"/>
      <c r="I23" s="101"/>
    </row>
    <row r="24" spans="2:9" ht="16.5" customHeight="1">
      <c r="B24" s="99"/>
      <c r="C24" s="100"/>
      <c r="D24" s="100"/>
      <c r="E24" s="100"/>
      <c r="F24" s="100"/>
      <c r="G24" s="100"/>
      <c r="H24" s="100"/>
      <c r="I24" s="101"/>
    </row>
    <row r="25" spans="2:9" ht="16.5" customHeight="1">
      <c r="B25" s="99"/>
      <c r="C25" s="100"/>
      <c r="D25" s="100"/>
      <c r="E25" s="100"/>
      <c r="F25" s="100"/>
      <c r="G25" s="100"/>
      <c r="H25" s="100"/>
      <c r="I25" s="101"/>
    </row>
    <row r="26" spans="2:9" ht="16.5" customHeight="1">
      <c r="B26" s="99"/>
      <c r="C26" s="100"/>
      <c r="D26" s="100"/>
      <c r="E26" s="100"/>
      <c r="F26" s="100"/>
      <c r="G26" s="100"/>
      <c r="H26" s="100"/>
      <c r="I26" s="101"/>
    </row>
    <row r="27" spans="2:9" ht="16.5" customHeight="1">
      <c r="B27" s="99"/>
      <c r="C27" s="100"/>
      <c r="D27" s="100"/>
      <c r="E27" s="100"/>
      <c r="F27" s="100"/>
      <c r="G27" s="100"/>
      <c r="H27" s="100"/>
      <c r="I27" s="101"/>
    </row>
    <row r="28" spans="2:9" ht="16.5" customHeight="1">
      <c r="B28" s="99"/>
      <c r="C28" s="100"/>
      <c r="D28" s="100"/>
      <c r="E28" s="100"/>
      <c r="F28" s="100"/>
      <c r="G28" s="100"/>
      <c r="H28" s="100"/>
      <c r="I28" s="101"/>
    </row>
    <row r="29" spans="2:9" ht="16.5" customHeight="1">
      <c r="B29" s="99"/>
      <c r="C29" s="100"/>
      <c r="D29" s="100"/>
      <c r="E29" s="100"/>
      <c r="F29" s="100"/>
      <c r="G29" s="100"/>
      <c r="H29" s="100"/>
      <c r="I29" s="101"/>
    </row>
    <row r="30" spans="2:9" ht="16.5" customHeight="1" thickBot="1">
      <c r="B30" s="102"/>
      <c r="C30" s="103"/>
      <c r="D30" s="103"/>
      <c r="E30" s="103"/>
      <c r="F30" s="103"/>
      <c r="G30" s="103"/>
      <c r="H30" s="103"/>
      <c r="I30" s="104"/>
    </row>
    <row r="31" spans="2:9" ht="16.5" customHeight="1">
      <c r="B31" s="225" t="s">
        <v>105</v>
      </c>
      <c r="C31" s="1331" t="s">
        <v>657</v>
      </c>
      <c r="D31" s="1331"/>
      <c r="E31" s="1331"/>
      <c r="F31" s="1331"/>
      <c r="G31" s="1331"/>
      <c r="H31" s="1331"/>
      <c r="I31" s="1331"/>
    </row>
    <row r="32" spans="2:9" ht="16.5" customHeight="1">
      <c r="B32" s="225" t="s">
        <v>106</v>
      </c>
      <c r="C32" s="1331" t="s">
        <v>658</v>
      </c>
      <c r="D32" s="1331"/>
      <c r="E32" s="1331"/>
      <c r="F32" s="1331"/>
      <c r="G32" s="1331"/>
      <c r="H32" s="1331"/>
      <c r="I32" s="1331"/>
    </row>
    <row r="33" spans="2:9" ht="16.5" customHeight="1">
      <c r="B33" s="225" t="s">
        <v>107</v>
      </c>
      <c r="C33" s="1331" t="s">
        <v>298</v>
      </c>
      <c r="D33" s="1331"/>
      <c r="E33" s="1331"/>
      <c r="F33" s="1331"/>
      <c r="G33" s="1331"/>
      <c r="H33" s="1331"/>
      <c r="I33" s="1331"/>
    </row>
    <row r="34" spans="2:9" ht="16.5" customHeight="1">
      <c r="B34" s="225" t="s">
        <v>254</v>
      </c>
      <c r="C34" s="1331" t="s">
        <v>659</v>
      </c>
      <c r="D34" s="1331"/>
      <c r="E34" s="1331"/>
      <c r="F34" s="1331"/>
      <c r="G34" s="1331"/>
      <c r="H34" s="1331"/>
      <c r="I34" s="1331"/>
    </row>
    <row r="35" spans="2:9" ht="16.5" customHeight="1">
      <c r="B35" s="105"/>
      <c r="C35" s="88"/>
      <c r="D35" s="106"/>
      <c r="E35" s="106"/>
      <c r="F35" s="106"/>
      <c r="G35" s="106"/>
      <c r="H35" s="89"/>
      <c r="I35" s="89"/>
    </row>
  </sheetData>
  <mergeCells count="24">
    <mergeCell ref="B2:G2"/>
    <mergeCell ref="B14:D18"/>
    <mergeCell ref="B12:D13"/>
    <mergeCell ref="E13:F13"/>
    <mergeCell ref="E14:F14"/>
    <mergeCell ref="B4:I4"/>
    <mergeCell ref="B9:I10"/>
    <mergeCell ref="E12:F12"/>
    <mergeCell ref="G12:I12"/>
    <mergeCell ref="G13:I13"/>
    <mergeCell ref="C34:I34"/>
    <mergeCell ref="E17:F17"/>
    <mergeCell ref="E18:F18"/>
    <mergeCell ref="G14:I14"/>
    <mergeCell ref="G15:I15"/>
    <mergeCell ref="G16:I16"/>
    <mergeCell ref="E15:F15"/>
    <mergeCell ref="E16:F16"/>
    <mergeCell ref="G18:I18"/>
    <mergeCell ref="G17:I17"/>
    <mergeCell ref="C33:I33"/>
    <mergeCell ref="C32:I32"/>
    <mergeCell ref="E21:G21"/>
    <mergeCell ref="C31:I31"/>
  </mergeCells>
  <phoneticPr fontId="26"/>
  <printOptions horizontalCentered="1"/>
  <pageMargins left="0.19685039370078741" right="0.19685039370078741" top="0.59055118110236227" bottom="0.19685039370078741"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11"/>
  <sheetViews>
    <sheetView zoomScaleNormal="100" workbookViewId="0">
      <selection activeCell="H35" sqref="H35"/>
    </sheetView>
  </sheetViews>
  <sheetFormatPr defaultColWidth="9" defaultRowHeight="14.25" customHeight="1"/>
  <cols>
    <col min="1" max="1" width="2.6640625" style="20" customWidth="1"/>
    <col min="2" max="2" width="4.6640625" style="38" customWidth="1"/>
    <col min="3" max="3" width="18.44140625" style="39" customWidth="1"/>
    <col min="4" max="4" width="34.88671875" style="39" customWidth="1"/>
    <col min="5" max="5" width="6.88671875" style="14" bestFit="1" customWidth="1"/>
    <col min="6" max="6" width="22" style="14" customWidth="1"/>
    <col min="7" max="7" width="22" style="40" customWidth="1"/>
    <col min="8" max="8" width="2.6640625" style="20" customWidth="1"/>
    <col min="9" max="16384" width="9" style="20"/>
  </cols>
  <sheetData>
    <row r="1" spans="2:7" s="4" customFormat="1" ht="14.25" customHeight="1">
      <c r="B1" s="1286" t="s">
        <v>386</v>
      </c>
      <c r="C1" s="1287"/>
      <c r="D1" s="1287"/>
      <c r="E1" s="1287"/>
      <c r="F1" s="1287"/>
      <c r="G1" s="1287"/>
    </row>
    <row r="2" spans="2:7" s="4" customFormat="1" ht="8.25" customHeight="1">
      <c r="B2" s="5"/>
      <c r="C2" s="6"/>
      <c r="D2" s="6"/>
      <c r="E2" s="7"/>
      <c r="F2" s="7"/>
      <c r="G2" s="8"/>
    </row>
    <row r="3" spans="2:7" s="4" customFormat="1" ht="20.100000000000001" customHeight="1">
      <c r="B3" s="1305" t="s">
        <v>518</v>
      </c>
      <c r="C3" s="1306"/>
      <c r="D3" s="1306"/>
      <c r="E3" s="1306"/>
      <c r="F3" s="1306"/>
      <c r="G3" s="1306"/>
    </row>
    <row r="4" spans="2:7" s="4" customFormat="1" ht="8.25" customHeight="1">
      <c r="B4" s="9"/>
      <c r="C4" s="10"/>
      <c r="D4" s="10"/>
      <c r="E4" s="10"/>
      <c r="F4" s="10"/>
      <c r="G4" s="10"/>
    </row>
    <row r="5" spans="2:7" s="4" customFormat="1" ht="14.25" customHeight="1">
      <c r="B5" s="5"/>
      <c r="C5" s="6"/>
      <c r="D5" s="6"/>
      <c r="E5" s="7"/>
      <c r="F5" s="7"/>
      <c r="G5" s="11"/>
    </row>
    <row r="6" spans="2:7" ht="14.25" customHeight="1">
      <c r="B6" s="66"/>
    </row>
    <row r="8" spans="2:7" ht="14.25" customHeight="1">
      <c r="B8" s="284"/>
      <c r="C8" s="284"/>
      <c r="D8" s="284"/>
      <c r="E8" s="284"/>
      <c r="F8" s="284"/>
      <c r="G8" s="284"/>
    </row>
    <row r="9" spans="2:7" ht="14.25" customHeight="1">
      <c r="B9" s="284"/>
      <c r="C9" s="284"/>
      <c r="D9" s="284"/>
      <c r="E9" s="284"/>
      <c r="F9" s="284"/>
      <c r="G9" s="284"/>
    </row>
    <row r="10" spans="2:7" ht="14.25" customHeight="1">
      <c r="B10" s="1365" t="s">
        <v>519</v>
      </c>
      <c r="C10" s="1365"/>
      <c r="D10" s="1365"/>
      <c r="E10" s="1365"/>
      <c r="F10" s="1365"/>
      <c r="G10" s="1365"/>
    </row>
    <row r="11" spans="2:7" ht="14.25" customHeight="1">
      <c r="B11" s="1365"/>
      <c r="C11" s="1365"/>
      <c r="D11" s="1365"/>
      <c r="E11" s="1365"/>
      <c r="F11" s="1365"/>
      <c r="G11" s="1365"/>
    </row>
  </sheetData>
  <mergeCells count="3">
    <mergeCell ref="B1:G1"/>
    <mergeCell ref="B3:G3"/>
    <mergeCell ref="B10:G11"/>
  </mergeCells>
  <phoneticPr fontId="26"/>
  <pageMargins left="0.78740157480314965" right="0.78740157480314965" top="0.59055118110236227" bottom="0.59055118110236227" header="0.59055118110236227" footer="0.59055118110236227"/>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view="pageBreakPreview" topLeftCell="A25" zoomScale="85" zoomScaleNormal="100" zoomScaleSheetLayoutView="85" workbookViewId="0">
      <selection activeCell="H35" sqref="H35"/>
    </sheetView>
  </sheetViews>
  <sheetFormatPr defaultColWidth="9" defaultRowHeight="10.8"/>
  <cols>
    <col min="1" max="5" width="2.6640625" style="1111" customWidth="1"/>
    <col min="6" max="6" width="23.109375" style="1111" customWidth="1"/>
    <col min="7" max="7" width="5" style="1111" bestFit="1" customWidth="1"/>
    <col min="8" max="18" width="13" style="1111" customWidth="1"/>
    <col min="19" max="19" width="2.6640625" style="1111" customWidth="1"/>
    <col min="20" max="20" width="11.6640625" style="1111" bestFit="1" customWidth="1"/>
    <col min="21" max="23" width="8.6640625" style="1111" customWidth="1"/>
    <col min="24" max="16384" width="9" style="1111"/>
  </cols>
  <sheetData>
    <row r="1" spans="1:22" s="1188" customFormat="1" ht="18" customHeight="1">
      <c r="B1" s="1346" t="s">
        <v>379</v>
      </c>
      <c r="C1" s="1346"/>
      <c r="D1" s="1346"/>
      <c r="E1" s="1346"/>
      <c r="F1" s="1346"/>
      <c r="G1" s="1346"/>
      <c r="H1" s="1346"/>
      <c r="I1" s="1346"/>
      <c r="J1" s="1346"/>
      <c r="K1" s="1346"/>
      <c r="L1" s="1346"/>
      <c r="M1" s="1346"/>
      <c r="N1" s="1346"/>
      <c r="O1" s="1346"/>
      <c r="P1" s="1346"/>
      <c r="Q1" s="1346"/>
      <c r="R1" s="1346"/>
      <c r="S1" s="1189"/>
    </row>
    <row r="2" spans="1:22" s="674" customFormat="1" ht="21" customHeight="1">
      <c r="B2" s="1367" t="s">
        <v>581</v>
      </c>
      <c r="C2" s="1368"/>
      <c r="D2" s="1368"/>
      <c r="E2" s="1368"/>
      <c r="F2" s="1368"/>
      <c r="G2" s="1368"/>
      <c r="H2" s="1368"/>
      <c r="I2" s="1368"/>
      <c r="J2" s="1368"/>
      <c r="K2" s="1368"/>
      <c r="L2" s="1368"/>
      <c r="M2" s="1368"/>
      <c r="N2" s="1368"/>
      <c r="O2" s="1368"/>
      <c r="P2" s="1368"/>
      <c r="Q2" s="1368"/>
      <c r="R2" s="1368"/>
      <c r="S2" s="1105"/>
      <c r="T2" s="1105"/>
      <c r="U2" s="1105"/>
      <c r="V2" s="1072"/>
    </row>
    <row r="3" spans="1:22" ht="21" customHeight="1" thickBot="1">
      <c r="B3" s="1071"/>
      <c r="C3" s="1071"/>
      <c r="D3" s="1071"/>
      <c r="E3" s="1071"/>
      <c r="F3" s="1072"/>
      <c r="G3" s="1072"/>
      <c r="H3" s="1072"/>
      <c r="I3" s="1072"/>
      <c r="J3" s="1072"/>
      <c r="K3" s="1072"/>
      <c r="L3" s="1072"/>
      <c r="M3" s="1072"/>
      <c r="N3" s="1072"/>
      <c r="O3" s="1072"/>
      <c r="P3" s="1072"/>
      <c r="Q3" s="1072"/>
      <c r="R3" s="1073" t="s">
        <v>300</v>
      </c>
    </row>
    <row r="4" spans="1:22" ht="21" customHeight="1" thickBot="1">
      <c r="A4" s="1190"/>
      <c r="B4" s="1369" t="s">
        <v>301</v>
      </c>
      <c r="C4" s="1370"/>
      <c r="D4" s="1370"/>
      <c r="E4" s="1370"/>
      <c r="F4" s="1370"/>
      <c r="G4" s="1371"/>
      <c r="H4" s="1127" t="s">
        <v>585</v>
      </c>
      <c r="I4" s="1127" t="s">
        <v>586</v>
      </c>
      <c r="J4" s="1127" t="s">
        <v>587</v>
      </c>
      <c r="K4" s="1127" t="s">
        <v>600</v>
      </c>
      <c r="L4" s="1127" t="s">
        <v>601</v>
      </c>
      <c r="M4" s="1127" t="s">
        <v>602</v>
      </c>
      <c r="N4" s="1127" t="s">
        <v>603</v>
      </c>
      <c r="O4" s="1127" t="s">
        <v>604</v>
      </c>
      <c r="P4" s="1127" t="s">
        <v>605</v>
      </c>
      <c r="Q4" s="1127" t="s">
        <v>606</v>
      </c>
      <c r="R4" s="1103" t="s">
        <v>304</v>
      </c>
      <c r="T4" s="1095"/>
      <c r="U4" s="1095"/>
    </row>
    <row r="5" spans="1:22" ht="21" customHeight="1">
      <c r="A5" s="1095"/>
      <c r="B5" s="1106"/>
      <c r="C5" s="1107"/>
      <c r="D5" s="1108"/>
      <c r="E5" s="1191" t="s">
        <v>358</v>
      </c>
      <c r="F5" s="1109" t="s">
        <v>359</v>
      </c>
      <c r="G5" s="818"/>
      <c r="H5" s="1128"/>
      <c r="I5" s="1129"/>
      <c r="J5" s="1129"/>
      <c r="K5" s="1129"/>
      <c r="L5" s="1128"/>
      <c r="M5" s="1129"/>
      <c r="N5" s="1129"/>
      <c r="O5" s="1129"/>
      <c r="P5" s="1129"/>
      <c r="Q5" s="1129"/>
      <c r="R5" s="1110">
        <f t="shared" ref="R5:R12" si="0">SUM(H5:Q5)</f>
        <v>0</v>
      </c>
      <c r="T5" s="1095"/>
      <c r="U5" s="1095"/>
    </row>
    <row r="6" spans="1:22" ht="21" customHeight="1">
      <c r="A6" s="1095"/>
      <c r="B6" s="1106"/>
      <c r="C6" s="1107"/>
      <c r="D6" s="1108"/>
      <c r="E6" s="1112" t="s">
        <v>360</v>
      </c>
      <c r="F6" s="1113" t="s">
        <v>327</v>
      </c>
      <c r="G6" s="825"/>
      <c r="H6" s="1128"/>
      <c r="I6" s="1129"/>
      <c r="J6" s="1129"/>
      <c r="K6" s="1129"/>
      <c r="L6" s="1128"/>
      <c r="M6" s="1129"/>
      <c r="N6" s="1129"/>
      <c r="O6" s="1129"/>
      <c r="P6" s="1129"/>
      <c r="Q6" s="1129"/>
      <c r="R6" s="1110">
        <f t="shared" si="0"/>
        <v>0</v>
      </c>
      <c r="T6" s="1095"/>
      <c r="U6" s="1095"/>
    </row>
    <row r="7" spans="1:22" ht="21" customHeight="1">
      <c r="A7" s="1095"/>
      <c r="B7" s="1106"/>
      <c r="C7" s="1107"/>
      <c r="D7" s="1108"/>
      <c r="E7" s="1112" t="s">
        <v>328</v>
      </c>
      <c r="F7" s="1112" t="s">
        <v>316</v>
      </c>
      <c r="G7" s="825"/>
      <c r="H7" s="1128"/>
      <c r="I7" s="1129"/>
      <c r="J7" s="1129"/>
      <c r="K7" s="1129"/>
      <c r="L7" s="1128"/>
      <c r="M7" s="1129"/>
      <c r="N7" s="1129"/>
      <c r="O7" s="1129"/>
      <c r="P7" s="1129"/>
      <c r="Q7" s="1129"/>
      <c r="R7" s="1110">
        <f t="shared" si="0"/>
        <v>0</v>
      </c>
      <c r="T7" s="1095"/>
      <c r="U7" s="1095"/>
    </row>
    <row r="8" spans="1:22" ht="21" customHeight="1">
      <c r="A8" s="1095"/>
      <c r="B8" s="1106"/>
      <c r="C8" s="1107"/>
      <c r="D8" s="1108"/>
      <c r="E8" s="1112" t="s">
        <v>317</v>
      </c>
      <c r="F8" s="1112" t="s">
        <v>322</v>
      </c>
      <c r="G8" s="825"/>
      <c r="H8" s="1128"/>
      <c r="I8" s="1129"/>
      <c r="J8" s="1129"/>
      <c r="K8" s="1129"/>
      <c r="L8" s="1128"/>
      <c r="M8" s="1129"/>
      <c r="N8" s="1129"/>
      <c r="O8" s="1129"/>
      <c r="P8" s="1129"/>
      <c r="Q8" s="1129"/>
      <c r="R8" s="1110">
        <f t="shared" si="0"/>
        <v>0</v>
      </c>
      <c r="T8" s="1095"/>
      <c r="U8" s="1095"/>
    </row>
    <row r="9" spans="1:22" ht="21" customHeight="1">
      <c r="A9" s="1095"/>
      <c r="B9" s="1106"/>
      <c r="C9" s="1107"/>
      <c r="D9" s="1108"/>
      <c r="E9" s="1112" t="s">
        <v>318</v>
      </c>
      <c r="F9" s="1112" t="s">
        <v>323</v>
      </c>
      <c r="G9" s="825"/>
      <c r="H9" s="1128"/>
      <c r="I9" s="1129"/>
      <c r="J9" s="1129"/>
      <c r="K9" s="1129"/>
      <c r="L9" s="1128"/>
      <c r="M9" s="1129"/>
      <c r="N9" s="1129"/>
      <c r="O9" s="1129"/>
      <c r="P9" s="1129"/>
      <c r="Q9" s="1129"/>
      <c r="R9" s="1110">
        <f t="shared" si="0"/>
        <v>0</v>
      </c>
      <c r="T9" s="1095"/>
      <c r="U9" s="1095"/>
    </row>
    <row r="10" spans="1:22" ht="21" customHeight="1">
      <c r="A10" s="1095"/>
      <c r="B10" s="1106"/>
      <c r="C10" s="1107"/>
      <c r="D10" s="1108"/>
      <c r="E10" s="1112" t="s">
        <v>319</v>
      </c>
      <c r="F10" s="1114" t="s">
        <v>324</v>
      </c>
      <c r="G10" s="825"/>
      <c r="H10" s="1128"/>
      <c r="I10" s="1129"/>
      <c r="J10" s="1129"/>
      <c r="K10" s="1129"/>
      <c r="L10" s="1128"/>
      <c r="M10" s="1129"/>
      <c r="N10" s="1129"/>
      <c r="O10" s="1129"/>
      <c r="P10" s="1129"/>
      <c r="Q10" s="1129"/>
      <c r="R10" s="1110">
        <f t="shared" si="0"/>
        <v>0</v>
      </c>
      <c r="T10" s="1095"/>
      <c r="U10" s="1095"/>
    </row>
    <row r="11" spans="1:22" ht="21" customHeight="1">
      <c r="A11" s="1095"/>
      <c r="B11" s="1106"/>
      <c r="C11" s="1192"/>
      <c r="D11" s="1193"/>
      <c r="E11" s="1112" t="s">
        <v>320</v>
      </c>
      <c r="F11" s="1114" t="s">
        <v>325</v>
      </c>
      <c r="G11" s="825"/>
      <c r="H11" s="1128"/>
      <c r="I11" s="1129"/>
      <c r="J11" s="1129"/>
      <c r="K11" s="1129"/>
      <c r="L11" s="1128"/>
      <c r="M11" s="1129"/>
      <c r="N11" s="1129"/>
      <c r="O11" s="1129"/>
      <c r="P11" s="1129"/>
      <c r="Q11" s="1129"/>
      <c r="R11" s="1110">
        <f t="shared" si="0"/>
        <v>0</v>
      </c>
      <c r="T11" s="1095"/>
      <c r="U11" s="1095"/>
    </row>
    <row r="12" spans="1:22" ht="21" customHeight="1">
      <c r="A12" s="1095"/>
      <c r="B12" s="1106"/>
      <c r="C12" s="1107"/>
      <c r="D12" s="1108"/>
      <c r="E12" s="1112" t="s">
        <v>321</v>
      </c>
      <c r="F12" s="1114" t="s">
        <v>326</v>
      </c>
      <c r="G12" s="825"/>
      <c r="H12" s="1128"/>
      <c r="I12" s="1129"/>
      <c r="J12" s="1129"/>
      <c r="K12" s="1129"/>
      <c r="L12" s="1128"/>
      <c r="M12" s="1129"/>
      <c r="N12" s="1129"/>
      <c r="O12" s="1129"/>
      <c r="P12" s="1129"/>
      <c r="Q12" s="1129"/>
      <c r="R12" s="1110">
        <f t="shared" si="0"/>
        <v>0</v>
      </c>
      <c r="T12" s="1095"/>
      <c r="U12" s="1095"/>
    </row>
    <row r="13" spans="1:22" ht="21" customHeight="1">
      <c r="A13" s="1095"/>
      <c r="B13" s="1106"/>
      <c r="C13" s="1107"/>
      <c r="D13" s="1115"/>
      <c r="E13" s="1366" t="s">
        <v>356</v>
      </c>
      <c r="F13" s="1366"/>
      <c r="G13" s="1116"/>
      <c r="H13" s="1117">
        <f t="shared" ref="H13:R13" si="1">SUM(H5:H12)</f>
        <v>0</v>
      </c>
      <c r="I13" s="1117">
        <f t="shared" si="1"/>
        <v>0</v>
      </c>
      <c r="J13" s="1117">
        <f t="shared" si="1"/>
        <v>0</v>
      </c>
      <c r="K13" s="1117">
        <f t="shared" si="1"/>
        <v>0</v>
      </c>
      <c r="L13" s="1117">
        <f t="shared" si="1"/>
        <v>0</v>
      </c>
      <c r="M13" s="1117">
        <f t="shared" si="1"/>
        <v>0</v>
      </c>
      <c r="N13" s="1117">
        <f t="shared" si="1"/>
        <v>0</v>
      </c>
      <c r="O13" s="1117">
        <f t="shared" si="1"/>
        <v>0</v>
      </c>
      <c r="P13" s="1117">
        <f t="shared" si="1"/>
        <v>0</v>
      </c>
      <c r="Q13" s="1117">
        <f t="shared" si="1"/>
        <v>0</v>
      </c>
      <c r="R13" s="1118">
        <f t="shared" si="1"/>
        <v>0</v>
      </c>
      <c r="T13" s="1095"/>
      <c r="U13" s="1095"/>
    </row>
    <row r="14" spans="1:22" ht="21" customHeight="1">
      <c r="A14" s="1095"/>
      <c r="B14" s="1106"/>
      <c r="C14" s="1194" t="s">
        <v>127</v>
      </c>
      <c r="D14" s="1112" t="s">
        <v>748</v>
      </c>
      <c r="E14" s="1195"/>
      <c r="F14" s="1195"/>
      <c r="G14" s="1119"/>
      <c r="H14" s="1120">
        <f t="shared" ref="H14:R14" si="2">H13</f>
        <v>0</v>
      </c>
      <c r="I14" s="1120">
        <f t="shared" si="2"/>
        <v>0</v>
      </c>
      <c r="J14" s="1120">
        <f t="shared" si="2"/>
        <v>0</v>
      </c>
      <c r="K14" s="1120">
        <f t="shared" si="2"/>
        <v>0</v>
      </c>
      <c r="L14" s="1120">
        <f t="shared" si="2"/>
        <v>0</v>
      </c>
      <c r="M14" s="1120">
        <f t="shared" si="2"/>
        <v>0</v>
      </c>
      <c r="N14" s="1120">
        <f t="shared" si="2"/>
        <v>0</v>
      </c>
      <c r="O14" s="1120">
        <f t="shared" si="2"/>
        <v>0</v>
      </c>
      <c r="P14" s="1120">
        <f t="shared" si="2"/>
        <v>0</v>
      </c>
      <c r="Q14" s="1120">
        <f t="shared" si="2"/>
        <v>0</v>
      </c>
      <c r="R14" s="1110">
        <f t="shared" si="2"/>
        <v>0</v>
      </c>
      <c r="T14" s="1095"/>
      <c r="U14" s="1095"/>
    </row>
    <row r="15" spans="1:22" ht="21" customHeight="1">
      <c r="A15" s="1095"/>
      <c r="B15" s="1106"/>
      <c r="C15" s="1107"/>
      <c r="D15" s="1108"/>
      <c r="E15" s="1191" t="s">
        <v>358</v>
      </c>
      <c r="F15" s="1109" t="s">
        <v>359</v>
      </c>
      <c r="G15" s="818"/>
      <c r="H15" s="1128"/>
      <c r="I15" s="1129"/>
      <c r="J15" s="1129"/>
      <c r="K15" s="1129"/>
      <c r="L15" s="1128"/>
      <c r="M15" s="1129"/>
      <c r="N15" s="1129"/>
      <c r="O15" s="1128"/>
      <c r="P15" s="1129"/>
      <c r="Q15" s="1129"/>
      <c r="R15" s="1110">
        <f t="shared" ref="R15:R22" si="3">SUM(H15:Q15)</f>
        <v>0</v>
      </c>
      <c r="T15" s="1095"/>
      <c r="U15" s="1095"/>
    </row>
    <row r="16" spans="1:22" ht="21" customHeight="1">
      <c r="A16" s="1095"/>
      <c r="B16" s="1106"/>
      <c r="C16" s="1107"/>
      <c r="D16" s="1108"/>
      <c r="E16" s="1112" t="s">
        <v>360</v>
      </c>
      <c r="F16" s="1113" t="s">
        <v>327</v>
      </c>
      <c r="G16" s="825"/>
      <c r="H16" s="1128"/>
      <c r="I16" s="1129"/>
      <c r="J16" s="1129"/>
      <c r="K16" s="1129"/>
      <c r="L16" s="1128"/>
      <c r="M16" s="1129"/>
      <c r="N16" s="1129"/>
      <c r="O16" s="1128"/>
      <c r="P16" s="1129"/>
      <c r="Q16" s="1129"/>
      <c r="R16" s="1110">
        <f t="shared" si="3"/>
        <v>0</v>
      </c>
      <c r="T16" s="1095"/>
      <c r="U16" s="1095"/>
    </row>
    <row r="17" spans="1:21" ht="21" customHeight="1">
      <c r="A17" s="1095"/>
      <c r="B17" s="1106"/>
      <c r="C17" s="1107"/>
      <c r="D17" s="1108"/>
      <c r="E17" s="1112" t="s">
        <v>328</v>
      </c>
      <c r="F17" s="1112" t="s">
        <v>316</v>
      </c>
      <c r="G17" s="825"/>
      <c r="H17" s="1128"/>
      <c r="I17" s="1129"/>
      <c r="J17" s="1129"/>
      <c r="K17" s="1129"/>
      <c r="L17" s="1128"/>
      <c r="M17" s="1129"/>
      <c r="N17" s="1129"/>
      <c r="O17" s="1128"/>
      <c r="P17" s="1129"/>
      <c r="Q17" s="1129"/>
      <c r="R17" s="1110">
        <f t="shared" si="3"/>
        <v>0</v>
      </c>
      <c r="T17" s="1095"/>
      <c r="U17" s="1095"/>
    </row>
    <row r="18" spans="1:21" ht="21" customHeight="1">
      <c r="A18" s="1095"/>
      <c r="B18" s="1106"/>
      <c r="C18" s="1107"/>
      <c r="D18" s="1108"/>
      <c r="E18" s="1112" t="s">
        <v>317</v>
      </c>
      <c r="F18" s="1112" t="s">
        <v>322</v>
      </c>
      <c r="G18" s="825"/>
      <c r="H18" s="1128"/>
      <c r="I18" s="1129"/>
      <c r="J18" s="1129"/>
      <c r="K18" s="1129"/>
      <c r="L18" s="1128"/>
      <c r="M18" s="1129"/>
      <c r="N18" s="1129"/>
      <c r="O18" s="1128"/>
      <c r="P18" s="1129"/>
      <c r="Q18" s="1129"/>
      <c r="R18" s="1110">
        <f t="shared" si="3"/>
        <v>0</v>
      </c>
      <c r="T18" s="1095"/>
      <c r="U18" s="1095"/>
    </row>
    <row r="19" spans="1:21" ht="21" customHeight="1">
      <c r="A19" s="1095"/>
      <c r="B19" s="1106"/>
      <c r="C19" s="1107"/>
      <c r="D19" s="1108"/>
      <c r="E19" s="1112" t="s">
        <v>318</v>
      </c>
      <c r="F19" s="1112" t="s">
        <v>323</v>
      </c>
      <c r="G19" s="825"/>
      <c r="H19" s="1128"/>
      <c r="I19" s="1129"/>
      <c r="J19" s="1129"/>
      <c r="K19" s="1129"/>
      <c r="L19" s="1128"/>
      <c r="M19" s="1129"/>
      <c r="N19" s="1129"/>
      <c r="O19" s="1128"/>
      <c r="P19" s="1129"/>
      <c r="Q19" s="1129"/>
      <c r="R19" s="1110">
        <f t="shared" si="3"/>
        <v>0</v>
      </c>
      <c r="T19" s="1095"/>
      <c r="U19" s="1095"/>
    </row>
    <row r="20" spans="1:21" ht="21" customHeight="1">
      <c r="A20" s="1095"/>
      <c r="B20" s="1106"/>
      <c r="C20" s="1107"/>
      <c r="D20" s="1108"/>
      <c r="E20" s="1112" t="s">
        <v>319</v>
      </c>
      <c r="F20" s="1114" t="s">
        <v>324</v>
      </c>
      <c r="G20" s="825"/>
      <c r="H20" s="1128"/>
      <c r="I20" s="1129"/>
      <c r="J20" s="1129"/>
      <c r="K20" s="1129"/>
      <c r="L20" s="1128"/>
      <c r="M20" s="1129"/>
      <c r="N20" s="1129"/>
      <c r="O20" s="1128"/>
      <c r="P20" s="1129"/>
      <c r="Q20" s="1129"/>
      <c r="R20" s="1110">
        <f t="shared" si="3"/>
        <v>0</v>
      </c>
      <c r="T20" s="1095"/>
      <c r="U20" s="1095"/>
    </row>
    <row r="21" spans="1:21" ht="21" customHeight="1">
      <c r="A21" s="1095"/>
      <c r="B21" s="1106"/>
      <c r="C21" s="1192"/>
      <c r="D21" s="1193"/>
      <c r="E21" s="1112" t="s">
        <v>320</v>
      </c>
      <c r="F21" s="1114" t="s">
        <v>325</v>
      </c>
      <c r="G21" s="825"/>
      <c r="H21" s="1128"/>
      <c r="I21" s="1129"/>
      <c r="J21" s="1129"/>
      <c r="K21" s="1129"/>
      <c r="L21" s="1128"/>
      <c r="M21" s="1129"/>
      <c r="N21" s="1129"/>
      <c r="O21" s="1128"/>
      <c r="P21" s="1129"/>
      <c r="Q21" s="1129"/>
      <c r="R21" s="1110">
        <f>SUM(H21:Q21)</f>
        <v>0</v>
      </c>
      <c r="T21" s="1095"/>
      <c r="U21" s="1095"/>
    </row>
    <row r="22" spans="1:21" ht="21" customHeight="1">
      <c r="A22" s="1095"/>
      <c r="B22" s="1106"/>
      <c r="C22" s="1107"/>
      <c r="D22" s="1108"/>
      <c r="E22" s="1112" t="s">
        <v>321</v>
      </c>
      <c r="F22" s="1114" t="s">
        <v>326</v>
      </c>
      <c r="G22" s="825"/>
      <c r="H22" s="1128"/>
      <c r="I22" s="1129"/>
      <c r="J22" s="1129"/>
      <c r="K22" s="1129"/>
      <c r="L22" s="1128"/>
      <c r="M22" s="1129"/>
      <c r="N22" s="1129"/>
      <c r="O22" s="1128"/>
      <c r="P22" s="1129"/>
      <c r="Q22" s="1129"/>
      <c r="R22" s="1110">
        <f t="shared" si="3"/>
        <v>0</v>
      </c>
      <c r="T22" s="1095"/>
      <c r="U22" s="1095"/>
    </row>
    <row r="23" spans="1:21" ht="21" customHeight="1">
      <c r="A23" s="1095"/>
      <c r="B23" s="1106"/>
      <c r="C23" s="1107"/>
      <c r="D23" s="1194" t="s">
        <v>1048</v>
      </c>
      <c r="E23" s="1196"/>
      <c r="F23" s="1196" t="s">
        <v>1049</v>
      </c>
      <c r="G23" s="825"/>
      <c r="H23" s="1197">
        <f t="shared" ref="H23:Q23" si="4">SUM(H15:H22)</f>
        <v>0</v>
      </c>
      <c r="I23" s="1197">
        <f>SUM(I15:I22)</f>
        <v>0</v>
      </c>
      <c r="J23" s="1197">
        <f t="shared" si="4"/>
        <v>0</v>
      </c>
      <c r="K23" s="1197">
        <f t="shared" si="4"/>
        <v>0</v>
      </c>
      <c r="L23" s="1197">
        <f t="shared" si="4"/>
        <v>0</v>
      </c>
      <c r="M23" s="1197">
        <f t="shared" si="4"/>
        <v>0</v>
      </c>
      <c r="N23" s="1197">
        <f t="shared" si="4"/>
        <v>0</v>
      </c>
      <c r="O23" s="1197">
        <f t="shared" si="4"/>
        <v>0</v>
      </c>
      <c r="P23" s="1197">
        <f t="shared" si="4"/>
        <v>0</v>
      </c>
      <c r="Q23" s="1197">
        <f t="shared" si="4"/>
        <v>0</v>
      </c>
      <c r="R23" s="1118">
        <f>SUM(R15:R22)</f>
        <v>0</v>
      </c>
      <c r="T23" s="1095"/>
      <c r="U23" s="1095"/>
    </row>
    <row r="24" spans="1:21" ht="21" customHeight="1">
      <c r="A24" s="1095"/>
      <c r="B24" s="1106"/>
      <c r="C24" s="1107"/>
      <c r="D24" s="1108"/>
      <c r="E24" s="1191" t="s">
        <v>358</v>
      </c>
      <c r="F24" s="1109" t="s">
        <v>359</v>
      </c>
      <c r="G24" s="818"/>
      <c r="H24" s="1128"/>
      <c r="I24" s="1129"/>
      <c r="J24" s="1129"/>
      <c r="K24" s="1129"/>
      <c r="L24" s="1128"/>
      <c r="M24" s="1129"/>
      <c r="N24" s="1129"/>
      <c r="O24" s="1128"/>
      <c r="P24" s="1129"/>
      <c r="Q24" s="1129"/>
      <c r="R24" s="1110">
        <f t="shared" ref="R24:R31" si="5">SUM(H24:Q24)</f>
        <v>0</v>
      </c>
      <c r="T24" s="1095"/>
      <c r="U24" s="1095"/>
    </row>
    <row r="25" spans="1:21" ht="21" customHeight="1">
      <c r="A25" s="1095"/>
      <c r="B25" s="1106"/>
      <c r="C25" s="1107"/>
      <c r="D25" s="1108"/>
      <c r="E25" s="1112" t="s">
        <v>360</v>
      </c>
      <c r="F25" s="1113" t="s">
        <v>327</v>
      </c>
      <c r="G25" s="825"/>
      <c r="H25" s="1128"/>
      <c r="I25" s="1129"/>
      <c r="J25" s="1129"/>
      <c r="K25" s="1129"/>
      <c r="L25" s="1128"/>
      <c r="M25" s="1129"/>
      <c r="N25" s="1129"/>
      <c r="O25" s="1128"/>
      <c r="P25" s="1129"/>
      <c r="Q25" s="1129"/>
      <c r="R25" s="1110">
        <f t="shared" si="5"/>
        <v>0</v>
      </c>
      <c r="T25" s="1095"/>
      <c r="U25" s="1095"/>
    </row>
    <row r="26" spans="1:21" ht="21" customHeight="1">
      <c r="A26" s="1095"/>
      <c r="B26" s="1106"/>
      <c r="C26" s="1107"/>
      <c r="D26" s="1108"/>
      <c r="E26" s="1112" t="s">
        <v>328</v>
      </c>
      <c r="F26" s="1112" t="s">
        <v>316</v>
      </c>
      <c r="G26" s="825"/>
      <c r="H26" s="1128"/>
      <c r="I26" s="1129"/>
      <c r="J26" s="1129"/>
      <c r="K26" s="1129"/>
      <c r="L26" s="1128"/>
      <c r="M26" s="1129"/>
      <c r="N26" s="1129"/>
      <c r="O26" s="1128"/>
      <c r="P26" s="1129"/>
      <c r="Q26" s="1129"/>
      <c r="R26" s="1110">
        <f t="shared" si="5"/>
        <v>0</v>
      </c>
      <c r="T26" s="1095"/>
      <c r="U26" s="1095"/>
    </row>
    <row r="27" spans="1:21" ht="21" customHeight="1">
      <c r="A27" s="1095"/>
      <c r="B27" s="1106"/>
      <c r="C27" s="1107"/>
      <c r="D27" s="1108"/>
      <c r="E27" s="1112" t="s">
        <v>317</v>
      </c>
      <c r="F27" s="1112" t="s">
        <v>322</v>
      </c>
      <c r="G27" s="825"/>
      <c r="H27" s="1128"/>
      <c r="I27" s="1129"/>
      <c r="J27" s="1129"/>
      <c r="K27" s="1129"/>
      <c r="L27" s="1128"/>
      <c r="M27" s="1129"/>
      <c r="N27" s="1129"/>
      <c r="O27" s="1128"/>
      <c r="P27" s="1129"/>
      <c r="Q27" s="1129"/>
      <c r="R27" s="1110">
        <f t="shared" si="5"/>
        <v>0</v>
      </c>
      <c r="T27" s="1095"/>
      <c r="U27" s="1095"/>
    </row>
    <row r="28" spans="1:21" ht="21" customHeight="1">
      <c r="A28" s="1095"/>
      <c r="B28" s="1106"/>
      <c r="C28" s="1107"/>
      <c r="D28" s="1108"/>
      <c r="E28" s="1112" t="s">
        <v>318</v>
      </c>
      <c r="F28" s="1112" t="s">
        <v>323</v>
      </c>
      <c r="G28" s="825"/>
      <c r="H28" s="1128"/>
      <c r="I28" s="1129"/>
      <c r="J28" s="1129"/>
      <c r="K28" s="1129"/>
      <c r="L28" s="1128"/>
      <c r="M28" s="1129"/>
      <c r="N28" s="1129"/>
      <c r="O28" s="1128"/>
      <c r="P28" s="1129"/>
      <c r="Q28" s="1129"/>
      <c r="R28" s="1110">
        <f t="shared" si="5"/>
        <v>0</v>
      </c>
      <c r="T28" s="1095"/>
      <c r="U28" s="1095"/>
    </row>
    <row r="29" spans="1:21" ht="21" customHeight="1">
      <c r="A29" s="1095"/>
      <c r="B29" s="1106"/>
      <c r="C29" s="1107"/>
      <c r="D29" s="1108"/>
      <c r="E29" s="1112" t="s">
        <v>319</v>
      </c>
      <c r="F29" s="1114" t="s">
        <v>324</v>
      </c>
      <c r="G29" s="825"/>
      <c r="H29" s="1128"/>
      <c r="I29" s="1129"/>
      <c r="J29" s="1129"/>
      <c r="K29" s="1129"/>
      <c r="L29" s="1128"/>
      <c r="M29" s="1129"/>
      <c r="N29" s="1129"/>
      <c r="O29" s="1128"/>
      <c r="P29" s="1129"/>
      <c r="Q29" s="1129"/>
      <c r="R29" s="1110">
        <f t="shared" si="5"/>
        <v>0</v>
      </c>
      <c r="T29" s="1095"/>
      <c r="U29" s="1095"/>
    </row>
    <row r="30" spans="1:21" ht="21" customHeight="1">
      <c r="A30" s="1095"/>
      <c r="B30" s="1106"/>
      <c r="C30" s="1192"/>
      <c r="D30" s="1193"/>
      <c r="E30" s="1112" t="s">
        <v>320</v>
      </c>
      <c r="F30" s="1114" t="s">
        <v>325</v>
      </c>
      <c r="G30" s="825"/>
      <c r="H30" s="1128"/>
      <c r="I30" s="1129"/>
      <c r="J30" s="1129"/>
      <c r="K30" s="1129"/>
      <c r="L30" s="1128"/>
      <c r="M30" s="1129"/>
      <c r="N30" s="1129"/>
      <c r="O30" s="1128"/>
      <c r="P30" s="1129"/>
      <c r="Q30" s="1129"/>
      <c r="R30" s="1110">
        <f t="shared" si="5"/>
        <v>0</v>
      </c>
      <c r="T30" s="1095"/>
      <c r="U30" s="1095"/>
    </row>
    <row r="31" spans="1:21" ht="21" customHeight="1">
      <c r="A31" s="1095"/>
      <c r="B31" s="1106"/>
      <c r="C31" s="1107"/>
      <c r="D31" s="1108"/>
      <c r="E31" s="1112" t="s">
        <v>321</v>
      </c>
      <c r="F31" s="1114" t="s">
        <v>326</v>
      </c>
      <c r="G31" s="825"/>
      <c r="H31" s="1128"/>
      <c r="I31" s="1129"/>
      <c r="J31" s="1129"/>
      <c r="K31" s="1129"/>
      <c r="L31" s="1128"/>
      <c r="M31" s="1129"/>
      <c r="N31" s="1129"/>
      <c r="O31" s="1128"/>
      <c r="P31" s="1129"/>
      <c r="Q31" s="1129"/>
      <c r="R31" s="1110">
        <f t="shared" si="5"/>
        <v>0</v>
      </c>
      <c r="T31" s="1095"/>
      <c r="U31" s="1095"/>
    </row>
    <row r="32" spans="1:21" ht="21" customHeight="1">
      <c r="A32" s="1095"/>
      <c r="B32" s="1106"/>
      <c r="C32" s="1107"/>
      <c r="D32" s="1194" t="s">
        <v>1050</v>
      </c>
      <c r="E32" s="1196"/>
      <c r="F32" s="1196" t="s">
        <v>1051</v>
      </c>
      <c r="G32" s="1116"/>
      <c r="H32" s="1117">
        <f t="shared" ref="H32:R32" si="6">SUM(H24:H31)</f>
        <v>0</v>
      </c>
      <c r="I32" s="1117">
        <f t="shared" si="6"/>
        <v>0</v>
      </c>
      <c r="J32" s="1117">
        <f>SUM(J24:J31)</f>
        <v>0</v>
      </c>
      <c r="K32" s="1117">
        <f t="shared" si="6"/>
        <v>0</v>
      </c>
      <c r="L32" s="1117">
        <f t="shared" si="6"/>
        <v>0</v>
      </c>
      <c r="M32" s="1117">
        <f t="shared" si="6"/>
        <v>0</v>
      </c>
      <c r="N32" s="1117">
        <f t="shared" si="6"/>
        <v>0</v>
      </c>
      <c r="O32" s="1117">
        <f t="shared" si="6"/>
        <v>0</v>
      </c>
      <c r="P32" s="1117">
        <f t="shared" si="6"/>
        <v>0</v>
      </c>
      <c r="Q32" s="1117">
        <f t="shared" si="6"/>
        <v>0</v>
      </c>
      <c r="R32" s="1118">
        <f t="shared" si="6"/>
        <v>0</v>
      </c>
      <c r="T32" s="1095"/>
      <c r="U32" s="1095"/>
    </row>
    <row r="33" spans="1:21" ht="21" customHeight="1">
      <c r="A33" s="1190"/>
      <c r="B33" s="1106"/>
      <c r="C33" s="815" t="s">
        <v>130</v>
      </c>
      <c r="D33" s="1372" t="s">
        <v>749</v>
      </c>
      <c r="E33" s="1372"/>
      <c r="F33" s="1372"/>
      <c r="G33" s="825"/>
      <c r="H33" s="1121">
        <f>H23+H32</f>
        <v>0</v>
      </c>
      <c r="I33" s="1121">
        <f>I23+I32</f>
        <v>0</v>
      </c>
      <c r="J33" s="1121">
        <f t="shared" ref="J33:R33" si="7">J23+J32</f>
        <v>0</v>
      </c>
      <c r="K33" s="1121">
        <f t="shared" si="7"/>
        <v>0</v>
      </c>
      <c r="L33" s="1121">
        <f t="shared" si="7"/>
        <v>0</v>
      </c>
      <c r="M33" s="1121">
        <f t="shared" si="7"/>
        <v>0</v>
      </c>
      <c r="N33" s="1121">
        <f t="shared" si="7"/>
        <v>0</v>
      </c>
      <c r="O33" s="1121">
        <f t="shared" si="7"/>
        <v>0</v>
      </c>
      <c r="P33" s="1121">
        <f t="shared" si="7"/>
        <v>0</v>
      </c>
      <c r="Q33" s="1121">
        <f t="shared" si="7"/>
        <v>0</v>
      </c>
      <c r="R33" s="1110">
        <f t="shared" si="7"/>
        <v>0</v>
      </c>
      <c r="T33" s="1095"/>
      <c r="U33" s="1095"/>
    </row>
    <row r="34" spans="1:21" ht="21" customHeight="1">
      <c r="A34" s="1095"/>
      <c r="B34" s="1106"/>
      <c r="C34" s="1107"/>
      <c r="D34" s="1108"/>
      <c r="E34" s="1191" t="s">
        <v>358</v>
      </c>
      <c r="F34" s="1109" t="s">
        <v>752</v>
      </c>
      <c r="G34" s="818"/>
      <c r="H34" s="1128"/>
      <c r="I34" s="1129"/>
      <c r="J34" s="1129"/>
      <c r="K34" s="1129"/>
      <c r="L34" s="1128"/>
      <c r="M34" s="1129"/>
      <c r="N34" s="1129"/>
      <c r="O34" s="1128"/>
      <c r="P34" s="1129"/>
      <c r="Q34" s="1129"/>
      <c r="R34" s="1110">
        <f>SUM(H34:Q34)</f>
        <v>0</v>
      </c>
      <c r="T34" s="1095"/>
      <c r="U34" s="1095"/>
    </row>
    <row r="35" spans="1:21" ht="21" customHeight="1">
      <c r="A35" s="1095"/>
      <c r="B35" s="1106"/>
      <c r="C35" s="1107"/>
      <c r="D35" s="1108"/>
      <c r="E35" s="1112" t="s">
        <v>360</v>
      </c>
      <c r="F35" s="1113" t="s">
        <v>753</v>
      </c>
      <c r="G35" s="825"/>
      <c r="H35" s="1128"/>
      <c r="I35" s="1129"/>
      <c r="J35" s="1129"/>
      <c r="K35" s="1129"/>
      <c r="L35" s="1128"/>
      <c r="M35" s="1129"/>
      <c r="N35" s="1129"/>
      <c r="O35" s="1128"/>
      <c r="P35" s="1129"/>
      <c r="Q35" s="1129"/>
      <c r="R35" s="1110">
        <f>SUM(H35:Q35)</f>
        <v>0</v>
      </c>
      <c r="T35" s="1095"/>
      <c r="U35" s="1095"/>
    </row>
    <row r="36" spans="1:21" ht="21" customHeight="1">
      <c r="A36" s="1095"/>
      <c r="B36" s="1106"/>
      <c r="C36" s="1107"/>
      <c r="D36" s="1108"/>
      <c r="E36" s="1112" t="s">
        <v>750</v>
      </c>
      <c r="F36" s="1114" t="s">
        <v>324</v>
      </c>
      <c r="G36" s="825"/>
      <c r="H36" s="1128"/>
      <c r="I36" s="1129"/>
      <c r="J36" s="1129"/>
      <c r="K36" s="1129"/>
      <c r="L36" s="1128"/>
      <c r="M36" s="1129"/>
      <c r="N36" s="1129"/>
      <c r="O36" s="1128"/>
      <c r="P36" s="1129"/>
      <c r="Q36" s="1129"/>
      <c r="R36" s="1110">
        <f>SUM(H36:Q36)</f>
        <v>0</v>
      </c>
      <c r="T36" s="1095"/>
      <c r="U36" s="1095"/>
    </row>
    <row r="37" spans="1:21" ht="21" customHeight="1">
      <c r="A37" s="1095"/>
      <c r="B37" s="1106"/>
      <c r="C37" s="1192"/>
      <c r="D37" s="1193"/>
      <c r="E37" s="1112" t="s">
        <v>754</v>
      </c>
      <c r="F37" s="1114" t="s">
        <v>325</v>
      </c>
      <c r="G37" s="825"/>
      <c r="H37" s="1128"/>
      <c r="I37" s="1129"/>
      <c r="J37" s="1129"/>
      <c r="K37" s="1129"/>
      <c r="L37" s="1128"/>
      <c r="M37" s="1129"/>
      <c r="N37" s="1129"/>
      <c r="O37" s="1128"/>
      <c r="P37" s="1129"/>
      <c r="Q37" s="1129"/>
      <c r="R37" s="1110">
        <f>SUM(H37:Q37)</f>
        <v>0</v>
      </c>
      <c r="T37" s="1095"/>
      <c r="U37" s="1095"/>
    </row>
    <row r="38" spans="1:21" ht="21" customHeight="1">
      <c r="A38" s="1095"/>
      <c r="B38" s="1106"/>
      <c r="C38" s="1107"/>
      <c r="D38" s="1108"/>
      <c r="E38" s="1112" t="s">
        <v>755</v>
      </c>
      <c r="F38" s="1114" t="s">
        <v>326</v>
      </c>
      <c r="G38" s="825"/>
      <c r="H38" s="1128"/>
      <c r="I38" s="1129"/>
      <c r="J38" s="1129"/>
      <c r="K38" s="1129"/>
      <c r="L38" s="1128"/>
      <c r="M38" s="1129"/>
      <c r="N38" s="1129"/>
      <c r="O38" s="1128"/>
      <c r="P38" s="1129"/>
      <c r="Q38" s="1129"/>
      <c r="R38" s="1110">
        <f>SUM(H38:Q38)</f>
        <v>0</v>
      </c>
      <c r="T38" s="1095"/>
      <c r="U38" s="1095"/>
    </row>
    <row r="39" spans="1:21" ht="21" customHeight="1">
      <c r="A39" s="1095"/>
      <c r="B39" s="1106"/>
      <c r="C39" s="1107"/>
      <c r="D39" s="1115"/>
      <c r="E39" s="1366" t="s">
        <v>356</v>
      </c>
      <c r="F39" s="1366"/>
      <c r="G39" s="1116"/>
      <c r="H39" s="1117">
        <f t="shared" ref="H39:R39" si="8">SUM(H34:H38)</f>
        <v>0</v>
      </c>
      <c r="I39" s="1117">
        <f t="shared" si="8"/>
        <v>0</v>
      </c>
      <c r="J39" s="1117">
        <f t="shared" si="8"/>
        <v>0</v>
      </c>
      <c r="K39" s="1117">
        <f t="shared" si="8"/>
        <v>0</v>
      </c>
      <c r="L39" s="1117">
        <f t="shared" si="8"/>
        <v>0</v>
      </c>
      <c r="M39" s="1117">
        <f t="shared" si="8"/>
        <v>0</v>
      </c>
      <c r="N39" s="1117">
        <f t="shared" si="8"/>
        <v>0</v>
      </c>
      <c r="O39" s="1117">
        <f t="shared" si="8"/>
        <v>0</v>
      </c>
      <c r="P39" s="1117">
        <f t="shared" si="8"/>
        <v>0</v>
      </c>
      <c r="Q39" s="1117">
        <f t="shared" si="8"/>
        <v>0</v>
      </c>
      <c r="R39" s="1118">
        <f t="shared" si="8"/>
        <v>0</v>
      </c>
      <c r="T39" s="1095"/>
      <c r="U39" s="1095"/>
    </row>
    <row r="40" spans="1:21" ht="21" customHeight="1">
      <c r="A40" s="1190"/>
      <c r="B40" s="1106"/>
      <c r="C40" s="815" t="s">
        <v>132</v>
      </c>
      <c r="D40" s="1372" t="s">
        <v>751</v>
      </c>
      <c r="E40" s="1372"/>
      <c r="F40" s="1372"/>
      <c r="G40" s="825"/>
      <c r="H40" s="1121">
        <f t="shared" ref="H40:R40" si="9">H39</f>
        <v>0</v>
      </c>
      <c r="I40" s="1121">
        <f>I39</f>
        <v>0</v>
      </c>
      <c r="J40" s="1121">
        <f t="shared" si="9"/>
        <v>0</v>
      </c>
      <c r="K40" s="1121">
        <f t="shared" si="9"/>
        <v>0</v>
      </c>
      <c r="L40" s="1121">
        <f t="shared" si="9"/>
        <v>0</v>
      </c>
      <c r="M40" s="1121">
        <f t="shared" si="9"/>
        <v>0</v>
      </c>
      <c r="N40" s="1121">
        <f t="shared" si="9"/>
        <v>0</v>
      </c>
      <c r="O40" s="1121">
        <f t="shared" si="9"/>
        <v>0</v>
      </c>
      <c r="P40" s="1121">
        <f t="shared" si="9"/>
        <v>0</v>
      </c>
      <c r="Q40" s="1121">
        <f t="shared" si="9"/>
        <v>0</v>
      </c>
      <c r="R40" s="1110">
        <f t="shared" si="9"/>
        <v>0</v>
      </c>
      <c r="T40" s="1095"/>
      <c r="U40" s="1095"/>
    </row>
    <row r="41" spans="1:21" ht="21" customHeight="1">
      <c r="A41" s="1095"/>
      <c r="B41" s="1106"/>
      <c r="C41" s="1107"/>
      <c r="D41" s="1108"/>
      <c r="E41" s="1191" t="s">
        <v>358</v>
      </c>
      <c r="F41" s="1109" t="s">
        <v>752</v>
      </c>
      <c r="G41" s="818"/>
      <c r="H41" s="1128"/>
      <c r="I41" s="1129"/>
      <c r="J41" s="1129"/>
      <c r="K41" s="1129"/>
      <c r="L41" s="1128"/>
      <c r="M41" s="1129"/>
      <c r="N41" s="1129"/>
      <c r="O41" s="1128"/>
      <c r="P41" s="1129"/>
      <c r="Q41" s="1129"/>
      <c r="R41" s="1110">
        <f>SUM(H41:Q41)</f>
        <v>0</v>
      </c>
      <c r="T41" s="1095"/>
      <c r="U41" s="1095"/>
    </row>
    <row r="42" spans="1:21" ht="21" customHeight="1">
      <c r="A42" s="1095"/>
      <c r="B42" s="1106"/>
      <c r="C42" s="1107"/>
      <c r="D42" s="1108"/>
      <c r="E42" s="1112" t="s">
        <v>360</v>
      </c>
      <c r="F42" s="1113" t="s">
        <v>753</v>
      </c>
      <c r="G42" s="825"/>
      <c r="H42" s="1128"/>
      <c r="I42" s="1129"/>
      <c r="J42" s="1129"/>
      <c r="K42" s="1129"/>
      <c r="L42" s="1128"/>
      <c r="M42" s="1129"/>
      <c r="N42" s="1129"/>
      <c r="O42" s="1128"/>
      <c r="P42" s="1129"/>
      <c r="Q42" s="1129"/>
      <c r="R42" s="1110">
        <f>SUM(H42:Q42)</f>
        <v>0</v>
      </c>
      <c r="T42" s="1095"/>
      <c r="U42" s="1095"/>
    </row>
    <row r="43" spans="1:21" ht="21" customHeight="1">
      <c r="A43" s="1095"/>
      <c r="B43" s="1106"/>
      <c r="C43" s="1107"/>
      <c r="D43" s="1108"/>
      <c r="E43" s="1112" t="s">
        <v>750</v>
      </c>
      <c r="F43" s="1114" t="s">
        <v>324</v>
      </c>
      <c r="G43" s="825"/>
      <c r="H43" s="1128"/>
      <c r="I43" s="1129"/>
      <c r="J43" s="1129"/>
      <c r="K43" s="1129"/>
      <c r="L43" s="1128"/>
      <c r="M43" s="1129"/>
      <c r="N43" s="1129"/>
      <c r="O43" s="1128"/>
      <c r="P43" s="1129"/>
      <c r="Q43" s="1129"/>
      <c r="R43" s="1110">
        <f>SUM(H43:Q43)</f>
        <v>0</v>
      </c>
      <c r="T43" s="1095"/>
      <c r="U43" s="1095"/>
    </row>
    <row r="44" spans="1:21" ht="21" customHeight="1">
      <c r="A44" s="1095"/>
      <c r="B44" s="1106"/>
      <c r="C44" s="1192"/>
      <c r="D44" s="1193"/>
      <c r="E44" s="1112" t="s">
        <v>754</v>
      </c>
      <c r="F44" s="1114" t="s">
        <v>325</v>
      </c>
      <c r="G44" s="825"/>
      <c r="H44" s="1128"/>
      <c r="I44" s="1129"/>
      <c r="J44" s="1129"/>
      <c r="K44" s="1129"/>
      <c r="L44" s="1128"/>
      <c r="M44" s="1129"/>
      <c r="N44" s="1129"/>
      <c r="O44" s="1128"/>
      <c r="P44" s="1129"/>
      <c r="Q44" s="1129"/>
      <c r="R44" s="1110">
        <f>SUM(H44:Q44)</f>
        <v>0</v>
      </c>
      <c r="T44" s="1095"/>
      <c r="U44" s="1095"/>
    </row>
    <row r="45" spans="1:21" ht="21" customHeight="1">
      <c r="A45" s="1095"/>
      <c r="B45" s="1106"/>
      <c r="C45" s="1107"/>
      <c r="D45" s="1108"/>
      <c r="E45" s="1112" t="s">
        <v>755</v>
      </c>
      <c r="F45" s="1114" t="s">
        <v>326</v>
      </c>
      <c r="G45" s="825"/>
      <c r="H45" s="1128"/>
      <c r="I45" s="1129"/>
      <c r="J45" s="1129"/>
      <c r="K45" s="1129"/>
      <c r="L45" s="1128"/>
      <c r="M45" s="1129"/>
      <c r="N45" s="1129"/>
      <c r="O45" s="1128"/>
      <c r="P45" s="1129"/>
      <c r="Q45" s="1129"/>
      <c r="R45" s="1110">
        <f>SUM(H45:Q45)</f>
        <v>0</v>
      </c>
      <c r="T45" s="1095"/>
      <c r="U45" s="1095"/>
    </row>
    <row r="46" spans="1:21" ht="21" customHeight="1">
      <c r="A46" s="1095"/>
      <c r="B46" s="1106"/>
      <c r="C46" s="1107"/>
      <c r="D46" s="1115"/>
      <c r="E46" s="1366" t="s">
        <v>356</v>
      </c>
      <c r="F46" s="1366"/>
      <c r="G46" s="1116"/>
      <c r="H46" s="1117">
        <f t="shared" ref="H46:R46" si="10">SUM(H41:H45)</f>
        <v>0</v>
      </c>
      <c r="I46" s="1117">
        <f t="shared" si="10"/>
        <v>0</v>
      </c>
      <c r="J46" s="1117">
        <f t="shared" si="10"/>
        <v>0</v>
      </c>
      <c r="K46" s="1117">
        <f t="shared" si="10"/>
        <v>0</v>
      </c>
      <c r="L46" s="1117">
        <f t="shared" si="10"/>
        <v>0</v>
      </c>
      <c r="M46" s="1117">
        <f t="shared" si="10"/>
        <v>0</v>
      </c>
      <c r="N46" s="1117">
        <f t="shared" si="10"/>
        <v>0</v>
      </c>
      <c r="O46" s="1117">
        <f t="shared" si="10"/>
        <v>0</v>
      </c>
      <c r="P46" s="1117">
        <f t="shared" si="10"/>
        <v>0</v>
      </c>
      <c r="Q46" s="1117">
        <f t="shared" si="10"/>
        <v>0</v>
      </c>
      <c r="R46" s="1118">
        <f t="shared" si="10"/>
        <v>0</v>
      </c>
      <c r="T46" s="1095"/>
      <c r="U46" s="1095"/>
    </row>
    <row r="47" spans="1:21" ht="21" customHeight="1" thickBot="1">
      <c r="A47" s="1190"/>
      <c r="B47" s="1106"/>
      <c r="C47" s="815" t="s">
        <v>134</v>
      </c>
      <c r="D47" s="1372" t="s">
        <v>756</v>
      </c>
      <c r="E47" s="1372"/>
      <c r="F47" s="1372"/>
      <c r="G47" s="825"/>
      <c r="H47" s="1121">
        <f t="shared" ref="H47:R47" si="11">H46</f>
        <v>0</v>
      </c>
      <c r="I47" s="1121">
        <f t="shared" si="11"/>
        <v>0</v>
      </c>
      <c r="J47" s="1121">
        <f t="shared" si="11"/>
        <v>0</v>
      </c>
      <c r="K47" s="1121">
        <f t="shared" si="11"/>
        <v>0</v>
      </c>
      <c r="L47" s="1121">
        <f t="shared" si="11"/>
        <v>0</v>
      </c>
      <c r="M47" s="1121">
        <f t="shared" si="11"/>
        <v>0</v>
      </c>
      <c r="N47" s="1121">
        <f t="shared" si="11"/>
        <v>0</v>
      </c>
      <c r="O47" s="1121">
        <f t="shared" si="11"/>
        <v>0</v>
      </c>
      <c r="P47" s="1121">
        <f t="shared" si="11"/>
        <v>0</v>
      </c>
      <c r="Q47" s="1121">
        <f t="shared" si="11"/>
        <v>0</v>
      </c>
      <c r="R47" s="1110">
        <f t="shared" si="11"/>
        <v>0</v>
      </c>
      <c r="T47" s="1095"/>
      <c r="U47" s="1095"/>
    </row>
    <row r="48" spans="1:21" ht="33" customHeight="1" thickBot="1">
      <c r="A48" s="1095"/>
      <c r="B48" s="1381" t="s">
        <v>583</v>
      </c>
      <c r="C48" s="1382"/>
      <c r="D48" s="1382"/>
      <c r="E48" s="1382"/>
      <c r="F48" s="1382"/>
      <c r="G48" s="1122" t="s">
        <v>304</v>
      </c>
      <c r="H48" s="1123">
        <f>H14+H33+H40+H47</f>
        <v>0</v>
      </c>
      <c r="I48" s="1123">
        <f t="shared" ref="I48:P48" si="12">I14+I33+I40+I47</f>
        <v>0</v>
      </c>
      <c r="J48" s="1123">
        <f t="shared" si="12"/>
        <v>0</v>
      </c>
      <c r="K48" s="1123">
        <f t="shared" si="12"/>
        <v>0</v>
      </c>
      <c r="L48" s="1123">
        <f t="shared" si="12"/>
        <v>0</v>
      </c>
      <c r="M48" s="1123">
        <f t="shared" si="12"/>
        <v>0</v>
      </c>
      <c r="N48" s="1123">
        <f t="shared" si="12"/>
        <v>0</v>
      </c>
      <c r="O48" s="1123">
        <f t="shared" si="12"/>
        <v>0</v>
      </c>
      <c r="P48" s="1123">
        <f t="shared" si="12"/>
        <v>0</v>
      </c>
      <c r="Q48" s="1123">
        <f>Q14+Q33+Q40+Q47</f>
        <v>0</v>
      </c>
      <c r="R48" s="383">
        <f>R14+R33+R40+R47</f>
        <v>0</v>
      </c>
      <c r="S48" s="381" t="s">
        <v>516</v>
      </c>
      <c r="T48" s="1095"/>
      <c r="U48" s="1095"/>
    </row>
    <row r="49" spans="1:21" ht="29.25" customHeight="1" thickBot="1">
      <c r="A49" s="1095"/>
      <c r="B49" s="1383" t="s">
        <v>584</v>
      </c>
      <c r="C49" s="1384"/>
      <c r="D49" s="1384"/>
      <c r="E49" s="1384"/>
      <c r="F49" s="1384"/>
      <c r="G49" s="1124" t="s">
        <v>357</v>
      </c>
      <c r="H49" s="1125" t="e">
        <f t="shared" ref="H49:Q49" si="13">H48/$R48</f>
        <v>#DIV/0!</v>
      </c>
      <c r="I49" s="1125" t="e">
        <f t="shared" si="13"/>
        <v>#DIV/0!</v>
      </c>
      <c r="J49" s="1125" t="e">
        <f t="shared" si="13"/>
        <v>#DIV/0!</v>
      </c>
      <c r="K49" s="1125" t="e">
        <f t="shared" si="13"/>
        <v>#DIV/0!</v>
      </c>
      <c r="L49" s="1125" t="e">
        <f t="shared" si="13"/>
        <v>#DIV/0!</v>
      </c>
      <c r="M49" s="1125" t="e">
        <f t="shared" si="13"/>
        <v>#DIV/0!</v>
      </c>
      <c r="N49" s="1125" t="e">
        <f t="shared" si="13"/>
        <v>#DIV/0!</v>
      </c>
      <c r="O49" s="1125" t="e">
        <f t="shared" si="13"/>
        <v>#DIV/0!</v>
      </c>
      <c r="P49" s="1125" t="e">
        <f t="shared" si="13"/>
        <v>#DIV/0!</v>
      </c>
      <c r="Q49" s="1125" t="e">
        <f t="shared" si="13"/>
        <v>#DIV/0!</v>
      </c>
      <c r="R49" s="1126" t="e">
        <f>SUM(H49:K49)</f>
        <v>#DIV/0!</v>
      </c>
      <c r="T49" s="1095"/>
      <c r="U49" s="1095"/>
    </row>
    <row r="50" spans="1:21" ht="8.25" customHeight="1">
      <c r="A50" s="1095"/>
      <c r="B50" s="1095"/>
      <c r="C50" s="1095"/>
      <c r="D50" s="1095"/>
      <c r="E50" s="1095"/>
      <c r="F50" s="1095"/>
      <c r="G50" s="1095"/>
      <c r="H50" s="1095"/>
      <c r="I50" s="1095"/>
      <c r="J50" s="1095"/>
      <c r="K50" s="1095"/>
      <c r="L50" s="1095"/>
      <c r="M50" s="1095"/>
      <c r="N50" s="1095"/>
      <c r="O50" s="1095"/>
      <c r="P50" s="1095"/>
      <c r="Q50" s="1095"/>
      <c r="R50" s="1095"/>
      <c r="S50" s="1095"/>
      <c r="T50" s="1095"/>
      <c r="U50" s="1095"/>
    </row>
    <row r="51" spans="1:21" s="1198" customFormat="1" ht="13.5" customHeight="1">
      <c r="B51" s="1199" t="s">
        <v>105</v>
      </c>
      <c r="C51" s="1373" t="s">
        <v>660</v>
      </c>
      <c r="D51" s="1373"/>
      <c r="E51" s="1373"/>
      <c r="F51" s="1373"/>
      <c r="G51" s="1373"/>
      <c r="H51" s="1373"/>
      <c r="I51" s="1373"/>
      <c r="J51" s="1373"/>
      <c r="K51" s="1373"/>
      <c r="L51" s="1373"/>
      <c r="M51" s="1373"/>
      <c r="N51" s="1373"/>
      <c r="O51" s="1373"/>
      <c r="P51" s="1373"/>
      <c r="Q51" s="1373"/>
      <c r="R51" s="1373"/>
    </row>
    <row r="52" spans="1:21" s="616" customFormat="1" ht="13.5" customHeight="1" thickBot="1">
      <c r="B52" s="1199" t="s">
        <v>312</v>
      </c>
      <c r="C52" s="1373" t="s">
        <v>747</v>
      </c>
      <c r="D52" s="1373"/>
      <c r="E52" s="1373"/>
      <c r="F52" s="1373"/>
      <c r="G52" s="1373"/>
      <c r="H52" s="1373"/>
      <c r="I52" s="1373"/>
      <c r="J52" s="1373"/>
      <c r="K52" s="1373"/>
      <c r="L52" s="1373"/>
      <c r="M52" s="1373"/>
      <c r="N52" s="1373"/>
      <c r="O52" s="1373"/>
      <c r="P52" s="1373"/>
      <c r="Q52" s="1373"/>
      <c r="R52" s="1373"/>
    </row>
    <row r="53" spans="1:21" ht="13.5" customHeight="1">
      <c r="B53" s="1199" t="s">
        <v>253</v>
      </c>
      <c r="C53" s="1374" t="s">
        <v>509</v>
      </c>
      <c r="D53" s="1374"/>
      <c r="E53" s="1374"/>
      <c r="F53" s="1374"/>
      <c r="G53" s="1374"/>
      <c r="H53" s="1374"/>
      <c r="I53" s="1374"/>
      <c r="J53" s="1374"/>
      <c r="K53" s="1374"/>
      <c r="L53" s="1374"/>
      <c r="M53" s="1374"/>
      <c r="N53" s="1374"/>
      <c r="O53" s="1200"/>
      <c r="P53" s="1375" t="s">
        <v>305</v>
      </c>
      <c r="Q53" s="1376"/>
      <c r="R53" s="1377"/>
    </row>
    <row r="54" spans="1:21" ht="13.5" customHeight="1" thickBot="1">
      <c r="B54" s="1199" t="s">
        <v>254</v>
      </c>
      <c r="C54" s="1374" t="s">
        <v>661</v>
      </c>
      <c r="D54" s="1374"/>
      <c r="E54" s="1374"/>
      <c r="F54" s="1374"/>
      <c r="G54" s="1374"/>
      <c r="H54" s="1374"/>
      <c r="I54" s="1374"/>
      <c r="J54" s="1374"/>
      <c r="K54" s="1374"/>
      <c r="L54" s="1374"/>
      <c r="M54" s="1374"/>
      <c r="N54" s="1374"/>
      <c r="O54" s="1200"/>
      <c r="P54" s="1378"/>
      <c r="Q54" s="1379"/>
      <c r="R54" s="1380"/>
    </row>
    <row r="55" spans="1:21" ht="11.25" customHeight="1"/>
    <row r="56" spans="1:21" ht="12" customHeight="1"/>
  </sheetData>
  <mergeCells count="16">
    <mergeCell ref="C52:R52"/>
    <mergeCell ref="C53:N53"/>
    <mergeCell ref="P53:R54"/>
    <mergeCell ref="C54:N54"/>
    <mergeCell ref="D40:F40"/>
    <mergeCell ref="E46:F46"/>
    <mergeCell ref="D47:F47"/>
    <mergeCell ref="B48:F48"/>
    <mergeCell ref="B49:F49"/>
    <mergeCell ref="C51:R51"/>
    <mergeCell ref="E39:F39"/>
    <mergeCell ref="B1:R1"/>
    <mergeCell ref="B2:R2"/>
    <mergeCell ref="B4:G4"/>
    <mergeCell ref="E13:F13"/>
    <mergeCell ref="D33:F33"/>
  </mergeCells>
  <phoneticPr fontId="26"/>
  <printOptions horizontalCentered="1"/>
  <pageMargins left="0.39370078740157483" right="0.39370078740157483" top="0.78740157480314965" bottom="0.39370078740157483" header="0.51181102362204722" footer="0.51181102362204722"/>
  <pageSetup paperSize="8" scale="7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zoomScaleNormal="100" workbookViewId="0">
      <selection activeCell="N11" sqref="N11"/>
    </sheetView>
  </sheetViews>
  <sheetFormatPr defaultColWidth="9" defaultRowHeight="13.2"/>
  <cols>
    <col min="1" max="1" width="2.6640625" style="801" customWidth="1"/>
    <col min="2" max="3" width="3.77734375" style="801" customWidth="1"/>
    <col min="4" max="5" width="2.6640625" style="801" customWidth="1"/>
    <col min="6" max="6" width="31.6640625" style="801" customWidth="1"/>
    <col min="7" max="7" width="27.88671875" style="801" customWidth="1"/>
    <col min="8" max="8" width="15.6640625" style="801" customWidth="1"/>
    <col min="9" max="9" width="5.6640625" style="801" customWidth="1"/>
    <col min="10" max="10" width="25.6640625" style="801" customWidth="1"/>
    <col min="11" max="11" width="3.6640625" style="801" customWidth="1"/>
    <col min="12" max="12" width="2.88671875" style="801" customWidth="1"/>
    <col min="13" max="16384" width="9" style="1017"/>
  </cols>
  <sheetData>
    <row r="1" spans="1:12" ht="18" customHeight="1">
      <c r="A1" s="669"/>
      <c r="B1" s="1346" t="s">
        <v>160</v>
      </c>
      <c r="C1" s="1346"/>
      <c r="D1" s="1346"/>
      <c r="E1" s="1346"/>
      <c r="F1" s="1346"/>
      <c r="G1" s="1346"/>
      <c r="H1" s="1346"/>
      <c r="I1" s="1346"/>
      <c r="J1" s="1346"/>
      <c r="K1" s="384"/>
      <c r="L1" s="671"/>
    </row>
    <row r="2" spans="1:12" ht="18" customHeight="1">
      <c r="A2" s="674"/>
      <c r="B2" s="1358" t="s">
        <v>1084</v>
      </c>
      <c r="C2" s="1367"/>
      <c r="D2" s="1367"/>
      <c r="E2" s="1367"/>
      <c r="F2" s="1367"/>
      <c r="G2" s="1367"/>
      <c r="H2" s="1367"/>
      <c r="I2" s="1367"/>
      <c r="J2" s="1367"/>
      <c r="K2" s="675"/>
      <c r="L2" s="676"/>
    </row>
    <row r="3" spans="1:12" ht="18" customHeight="1">
      <c r="A3" s="674"/>
      <c r="B3" s="1367"/>
      <c r="C3" s="1367"/>
      <c r="D3" s="1367"/>
      <c r="E3" s="1367"/>
      <c r="F3" s="1367"/>
      <c r="G3" s="1367"/>
      <c r="H3" s="1367"/>
      <c r="I3" s="1367"/>
      <c r="J3" s="1367"/>
      <c r="K3" s="675"/>
      <c r="L3" s="676"/>
    </row>
    <row r="4" spans="1:12" ht="18" customHeight="1" thickBot="1">
      <c r="B4" s="1071"/>
      <c r="C4" s="1071"/>
      <c r="D4" s="1071"/>
      <c r="E4" s="1071"/>
      <c r="F4" s="1072"/>
      <c r="G4" s="1072"/>
      <c r="H4" s="1072"/>
      <c r="I4" s="1072"/>
      <c r="J4" s="1073" t="s">
        <v>300</v>
      </c>
      <c r="K4" s="1073"/>
    </row>
    <row r="5" spans="1:12" ht="18" customHeight="1" thickBot="1">
      <c r="A5" s="1074"/>
      <c r="B5" s="1369" t="s">
        <v>301</v>
      </c>
      <c r="C5" s="1370"/>
      <c r="D5" s="1370"/>
      <c r="E5" s="1370"/>
      <c r="F5" s="1370"/>
      <c r="G5" s="1370"/>
      <c r="H5" s="1370"/>
      <c r="I5" s="1371"/>
      <c r="J5" s="1103" t="s">
        <v>759</v>
      </c>
      <c r="K5" s="1075"/>
      <c r="L5" s="1076"/>
    </row>
    <row r="6" spans="1:12" ht="3" customHeight="1" thickBot="1">
      <c r="A6" s="1074"/>
      <c r="B6" s="1077"/>
      <c r="C6" s="1078"/>
      <c r="D6" s="1079"/>
      <c r="E6" s="1079"/>
      <c r="F6" s="1079"/>
      <c r="G6" s="1079"/>
      <c r="H6" s="1079"/>
      <c r="I6" s="1078"/>
      <c r="J6" s="382"/>
      <c r="K6" s="1075"/>
      <c r="L6" s="1076"/>
    </row>
    <row r="7" spans="1:12" ht="18" customHeight="1" thickBot="1">
      <c r="A7" s="1181"/>
      <c r="B7" s="1201"/>
      <c r="C7" s="1202"/>
      <c r="D7" s="1080" t="s">
        <v>194</v>
      </c>
      <c r="E7" s="1386" t="s">
        <v>414</v>
      </c>
      <c r="F7" s="1386"/>
      <c r="G7" s="188"/>
      <c r="H7" s="1104"/>
      <c r="I7" s="1082" t="s">
        <v>302</v>
      </c>
      <c r="J7" s="1203"/>
      <c r="K7" s="1204"/>
      <c r="L7" s="1083"/>
    </row>
    <row r="8" spans="1:12" ht="18" customHeight="1">
      <c r="A8" s="1181"/>
      <c r="B8" s="1201"/>
      <c r="C8" s="1202"/>
      <c r="D8" s="1205"/>
      <c r="E8" s="1387" t="s">
        <v>415</v>
      </c>
      <c r="F8" s="1388"/>
      <c r="G8" s="1388"/>
      <c r="H8" s="1388"/>
      <c r="I8" s="1084"/>
      <c r="J8" s="1206"/>
      <c r="K8" s="1207"/>
      <c r="L8" s="1083"/>
    </row>
    <row r="9" spans="1:12" ht="18" customHeight="1">
      <c r="A9" s="1181"/>
      <c r="B9" s="1201"/>
      <c r="C9" s="1202"/>
      <c r="D9" s="812"/>
      <c r="E9" s="1389" t="s">
        <v>416</v>
      </c>
      <c r="F9" s="1390"/>
      <c r="G9" s="1390"/>
      <c r="H9" s="1390"/>
      <c r="I9" s="1086"/>
      <c r="J9" s="1208"/>
      <c r="K9" s="1207"/>
      <c r="L9" s="1083"/>
    </row>
    <row r="10" spans="1:12" ht="18" customHeight="1">
      <c r="A10" s="1181"/>
      <c r="B10" s="1201"/>
      <c r="C10" s="1209"/>
      <c r="D10" s="1085" t="s">
        <v>195</v>
      </c>
      <c r="E10" s="1385" t="s">
        <v>417</v>
      </c>
      <c r="F10" s="1385"/>
      <c r="G10" s="1385"/>
      <c r="H10" s="1385"/>
      <c r="I10" s="1086"/>
      <c r="J10" s="1210">
        <f>SUM(J8:J9)</f>
        <v>0</v>
      </c>
      <c r="K10" s="1204"/>
      <c r="L10" s="1083"/>
    </row>
    <row r="11" spans="1:12" ht="18" customHeight="1" thickBot="1">
      <c r="A11" s="1181"/>
      <c r="B11" s="1211"/>
      <c r="C11" s="1087" t="s">
        <v>418</v>
      </c>
      <c r="D11" s="1212"/>
      <c r="E11" s="1212"/>
      <c r="F11" s="1158"/>
      <c r="G11" s="293"/>
      <c r="H11" s="1213"/>
      <c r="I11" s="1090"/>
      <c r="J11" s="1110">
        <f>SUM(J7,J10)</f>
        <v>0</v>
      </c>
      <c r="K11" s="1204"/>
      <c r="L11" s="1083"/>
    </row>
    <row r="12" spans="1:12" ht="18" customHeight="1" thickBot="1">
      <c r="A12" s="1181"/>
      <c r="B12" s="1201"/>
      <c r="C12" s="1209"/>
      <c r="D12" s="1080" t="s">
        <v>194</v>
      </c>
      <c r="E12" s="1081" t="s">
        <v>1052</v>
      </c>
      <c r="F12" s="1081"/>
      <c r="G12" s="375"/>
      <c r="H12" s="1104"/>
      <c r="I12" s="1091" t="s">
        <v>302</v>
      </c>
      <c r="J12" s="1214"/>
      <c r="K12" s="1204"/>
      <c r="L12" s="1083"/>
    </row>
    <row r="13" spans="1:12" ht="18" customHeight="1">
      <c r="A13" s="1181"/>
      <c r="B13" s="1201"/>
      <c r="C13" s="1202"/>
      <c r="D13" s="1205"/>
      <c r="E13" s="1215"/>
      <c r="F13" s="1391" t="s">
        <v>1053</v>
      </c>
      <c r="G13" s="1392"/>
      <c r="H13" s="1392"/>
      <c r="I13" s="1084"/>
      <c r="J13" s="1206"/>
      <c r="K13" s="1207"/>
      <c r="L13" s="1083"/>
    </row>
    <row r="14" spans="1:12" ht="18" customHeight="1">
      <c r="A14" s="1181"/>
      <c r="B14" s="1201"/>
      <c r="C14" s="1202"/>
      <c r="D14" s="812"/>
      <c r="E14" s="822"/>
      <c r="F14" s="1393" t="s">
        <v>1054</v>
      </c>
      <c r="G14" s="1394"/>
      <c r="H14" s="1394"/>
      <c r="I14" s="1086"/>
      <c r="J14" s="1208"/>
      <c r="K14" s="1207"/>
      <c r="L14" s="1083"/>
    </row>
    <row r="15" spans="1:12" ht="18" customHeight="1">
      <c r="A15" s="1181"/>
      <c r="B15" s="1201"/>
      <c r="C15" s="1202"/>
      <c r="D15" s="812"/>
      <c r="E15" s="1216" t="s">
        <v>1055</v>
      </c>
      <c r="F15" s="1217"/>
      <c r="G15" s="1218"/>
      <c r="H15" s="1218"/>
      <c r="I15" s="1093"/>
      <c r="J15" s="1210">
        <f>SUM(J13:J14)</f>
        <v>0</v>
      </c>
      <c r="K15" s="1207"/>
      <c r="L15" s="1083"/>
    </row>
    <row r="16" spans="1:12" ht="18" customHeight="1">
      <c r="A16" s="1181"/>
      <c r="B16" s="1201"/>
      <c r="C16" s="1202"/>
      <c r="D16" s="812"/>
      <c r="E16" s="822"/>
      <c r="F16" s="1391" t="s">
        <v>1056</v>
      </c>
      <c r="G16" s="1392"/>
      <c r="H16" s="1392"/>
      <c r="I16" s="1219"/>
      <c r="J16" s="1220"/>
      <c r="K16" s="1207"/>
      <c r="L16" s="1083"/>
    </row>
    <row r="17" spans="1:12" ht="18" customHeight="1">
      <c r="A17" s="1181"/>
      <c r="B17" s="1201"/>
      <c r="C17" s="1202"/>
      <c r="D17" s="812"/>
      <c r="E17" s="822"/>
      <c r="F17" s="1393" t="s">
        <v>1057</v>
      </c>
      <c r="G17" s="1394"/>
      <c r="H17" s="1394"/>
      <c r="I17" s="1221"/>
      <c r="J17" s="1222"/>
      <c r="K17" s="1207"/>
      <c r="L17" s="1083"/>
    </row>
    <row r="18" spans="1:12" ht="18" customHeight="1">
      <c r="A18" s="1181"/>
      <c r="B18" s="1201"/>
      <c r="C18" s="1202"/>
      <c r="D18" s="812"/>
      <c r="E18" s="1216" t="s">
        <v>1058</v>
      </c>
      <c r="F18" s="1217"/>
      <c r="G18" s="1218"/>
      <c r="H18" s="1218"/>
      <c r="I18" s="1093"/>
      <c r="J18" s="1110">
        <f>SUM(J16:J17)</f>
        <v>0</v>
      </c>
      <c r="K18" s="1207"/>
      <c r="L18" s="1083"/>
    </row>
    <row r="19" spans="1:12" ht="18" customHeight="1">
      <c r="A19" s="1181"/>
      <c r="B19" s="1201"/>
      <c r="C19" s="1209"/>
      <c r="D19" s="1085" t="s">
        <v>195</v>
      </c>
      <c r="E19" s="1385" t="s">
        <v>588</v>
      </c>
      <c r="F19" s="1385"/>
      <c r="G19" s="1385"/>
      <c r="H19" s="1385"/>
      <c r="I19" s="1086"/>
      <c r="J19" s="1210">
        <f>SUM(J15,J18)</f>
        <v>0</v>
      </c>
      <c r="K19" s="1204"/>
      <c r="L19" s="1083"/>
    </row>
    <row r="20" spans="1:12" ht="18" customHeight="1" thickBot="1">
      <c r="A20" s="1181"/>
      <c r="B20" s="1211"/>
      <c r="C20" s="1087" t="s">
        <v>589</v>
      </c>
      <c r="D20" s="1088"/>
      <c r="E20" s="1088"/>
      <c r="F20" s="1089"/>
      <c r="G20" s="1213"/>
      <c r="H20" s="1213"/>
      <c r="I20" s="1090"/>
      <c r="J20" s="1110">
        <f>SUM(J12,J19)</f>
        <v>0</v>
      </c>
      <c r="K20" s="1204"/>
      <c r="L20" s="1083"/>
    </row>
    <row r="21" spans="1:12" ht="18" customHeight="1" thickBot="1">
      <c r="A21" s="1181"/>
      <c r="B21" s="1201"/>
      <c r="C21" s="1209"/>
      <c r="D21" s="1092" t="s">
        <v>194</v>
      </c>
      <c r="E21" s="1385" t="s">
        <v>590</v>
      </c>
      <c r="F21" s="1385"/>
      <c r="G21" s="293"/>
      <c r="H21" s="1104"/>
      <c r="I21" s="1091" t="s">
        <v>302</v>
      </c>
      <c r="J21" s="1214"/>
      <c r="K21" s="1204"/>
      <c r="L21" s="1083"/>
    </row>
    <row r="22" spans="1:12" ht="18" customHeight="1" thickBot="1">
      <c r="A22" s="1181"/>
      <c r="B22" s="1211"/>
      <c r="C22" s="1087" t="s">
        <v>591</v>
      </c>
      <c r="D22" s="1088"/>
      <c r="E22" s="1088"/>
      <c r="F22" s="1089"/>
      <c r="G22" s="1213"/>
      <c r="H22" s="1213"/>
      <c r="I22" s="1093"/>
      <c r="J22" s="1110">
        <f>J21</f>
        <v>0</v>
      </c>
      <c r="K22" s="1204"/>
      <c r="L22" s="1083"/>
    </row>
    <row r="23" spans="1:12" ht="18" customHeight="1" thickBot="1">
      <c r="A23" s="1181"/>
      <c r="B23" s="1201"/>
      <c r="C23" s="1209"/>
      <c r="D23" s="1092" t="s">
        <v>194</v>
      </c>
      <c r="E23" s="1385" t="s">
        <v>592</v>
      </c>
      <c r="F23" s="1385"/>
      <c r="G23" s="293"/>
      <c r="H23" s="1104"/>
      <c r="I23" s="1091" t="s">
        <v>302</v>
      </c>
      <c r="J23" s="1223"/>
      <c r="K23" s="1204"/>
      <c r="L23" s="1083"/>
    </row>
    <row r="24" spans="1:12" ht="18" customHeight="1" thickBot="1">
      <c r="A24" s="1181"/>
      <c r="B24" s="1211"/>
      <c r="C24" s="1087" t="s">
        <v>593</v>
      </c>
      <c r="D24" s="1088"/>
      <c r="E24" s="1088"/>
      <c r="F24" s="1089"/>
      <c r="G24" s="1213"/>
      <c r="H24" s="1213"/>
      <c r="I24" s="1093"/>
      <c r="J24" s="1224">
        <f>J23</f>
        <v>0</v>
      </c>
      <c r="K24" s="1204"/>
      <c r="L24" s="1083"/>
    </row>
    <row r="25" spans="1:12" ht="18" customHeight="1" thickBot="1">
      <c r="A25" s="1094"/>
      <c r="B25" s="1398" t="s">
        <v>594</v>
      </c>
      <c r="C25" s="1399"/>
      <c r="D25" s="1400"/>
      <c r="E25" s="1400"/>
      <c r="F25" s="1400"/>
      <c r="G25" s="1400"/>
      <c r="H25" s="1400"/>
      <c r="I25" s="1225" t="s">
        <v>304</v>
      </c>
      <c r="J25" s="383">
        <f>SUM(J11,J20,J22,J24)</f>
        <v>0</v>
      </c>
      <c r="K25" s="1226" t="s">
        <v>329</v>
      </c>
      <c r="L25" s="1204"/>
    </row>
    <row r="26" spans="1:12">
      <c r="A26" s="1181"/>
      <c r="B26" s="1095"/>
      <c r="C26" s="1095"/>
      <c r="D26" s="1095"/>
      <c r="E26" s="1095"/>
      <c r="F26" s="1095"/>
      <c r="G26" s="1095"/>
      <c r="H26" s="1095"/>
      <c r="I26" s="1095"/>
      <c r="J26" s="1095"/>
      <c r="K26" s="1095"/>
      <c r="L26" s="1095"/>
    </row>
    <row r="27" spans="1:12">
      <c r="A27" s="1050"/>
      <c r="B27" s="1051" t="s">
        <v>105</v>
      </c>
      <c r="C27" s="1395" t="s">
        <v>662</v>
      </c>
      <c r="D27" s="1395"/>
      <c r="E27" s="1395"/>
      <c r="F27" s="1395"/>
      <c r="G27" s="1395"/>
      <c r="H27" s="1395"/>
      <c r="I27" s="1395"/>
      <c r="J27" s="1395"/>
      <c r="K27" s="1096"/>
      <c r="L27" s="1050"/>
    </row>
    <row r="28" spans="1:12">
      <c r="A28" s="1050"/>
      <c r="B28" s="1051" t="s">
        <v>106</v>
      </c>
      <c r="C28" s="1395" t="s">
        <v>663</v>
      </c>
      <c r="D28" s="1395"/>
      <c r="E28" s="1395"/>
      <c r="F28" s="1395"/>
      <c r="G28" s="1395"/>
      <c r="H28" s="1395"/>
      <c r="I28" s="1395"/>
      <c r="J28" s="1395"/>
      <c r="K28" s="1096"/>
      <c r="L28" s="1050"/>
    </row>
    <row r="29" spans="1:12">
      <c r="A29" s="616"/>
      <c r="B29" s="800" t="s">
        <v>107</v>
      </c>
      <c r="C29" s="1395" t="s">
        <v>757</v>
      </c>
      <c r="D29" s="1395"/>
      <c r="E29" s="1395"/>
      <c r="F29" s="1395"/>
      <c r="G29" s="1395"/>
      <c r="H29" s="1395"/>
      <c r="I29" s="1395"/>
      <c r="J29" s="1395"/>
      <c r="K29" s="1097"/>
      <c r="L29" s="616"/>
    </row>
    <row r="30" spans="1:12">
      <c r="A30" s="616"/>
      <c r="B30" s="1051" t="s">
        <v>254</v>
      </c>
      <c r="C30" s="1395" t="s">
        <v>758</v>
      </c>
      <c r="D30" s="1395"/>
      <c r="E30" s="1395"/>
      <c r="F30" s="1395"/>
      <c r="G30" s="1395"/>
      <c r="H30" s="1395"/>
      <c r="I30" s="1395"/>
      <c r="J30" s="1395"/>
      <c r="K30" s="1097"/>
      <c r="L30" s="616"/>
    </row>
    <row r="31" spans="1:12" ht="13.5" customHeight="1">
      <c r="B31" s="1051" t="s">
        <v>251</v>
      </c>
      <c r="C31" s="1396" t="s">
        <v>664</v>
      </c>
      <c r="D31" s="1396"/>
      <c r="E31" s="1396"/>
      <c r="F31" s="1396"/>
      <c r="G31" s="1396"/>
      <c r="H31" s="1396"/>
      <c r="I31" s="1396"/>
      <c r="J31" s="1396"/>
      <c r="K31" s="1098"/>
    </row>
    <row r="32" spans="1:12" ht="13.8" thickBot="1">
      <c r="B32" s="800" t="s">
        <v>252</v>
      </c>
      <c r="C32" s="1397" t="s">
        <v>661</v>
      </c>
      <c r="D32" s="1397"/>
      <c r="E32" s="1397"/>
      <c r="F32" s="1397"/>
      <c r="G32" s="1397"/>
      <c r="H32" s="1397"/>
      <c r="I32" s="1397"/>
      <c r="J32" s="1397"/>
      <c r="K32" s="1096"/>
    </row>
    <row r="33" spans="1:12">
      <c r="B33" s="1051"/>
      <c r="C33" s="1051"/>
      <c r="D33" s="1156"/>
      <c r="E33" s="1156"/>
      <c r="F33" s="1156"/>
      <c r="G33" s="1156"/>
      <c r="H33" s="1156"/>
      <c r="I33" s="1375" t="s">
        <v>305</v>
      </c>
      <c r="J33" s="1377"/>
      <c r="K33" s="1096"/>
    </row>
    <row r="34" spans="1:12" ht="13.8" thickBot="1">
      <c r="B34" s="1099"/>
      <c r="C34" s="1099"/>
      <c r="D34" s="1100"/>
      <c r="E34" s="1100"/>
      <c r="F34" s="1100"/>
      <c r="G34" s="1100"/>
      <c r="H34" s="1181"/>
      <c r="I34" s="1378"/>
      <c r="J34" s="1380"/>
      <c r="K34" s="1101"/>
    </row>
    <row r="35" spans="1:12">
      <c r="H35" s="1101"/>
      <c r="I35" s="1101"/>
      <c r="K35" s="1101"/>
    </row>
    <row r="38" spans="1:12">
      <c r="A38" s="814"/>
      <c r="B38" s="814"/>
      <c r="C38" s="814"/>
      <c r="D38" s="814"/>
      <c r="E38" s="814"/>
      <c r="F38" s="814"/>
      <c r="G38" s="1102"/>
      <c r="H38" s="814"/>
      <c r="I38" s="814"/>
      <c r="J38" s="814"/>
      <c r="K38" s="814"/>
      <c r="L38" s="814"/>
    </row>
  </sheetData>
  <mergeCells count="22">
    <mergeCell ref="C30:J30"/>
    <mergeCell ref="C31:J31"/>
    <mergeCell ref="C32:J32"/>
    <mergeCell ref="I33:J34"/>
    <mergeCell ref="E21:F21"/>
    <mergeCell ref="E23:F23"/>
    <mergeCell ref="B25:H25"/>
    <mergeCell ref="C27:J27"/>
    <mergeCell ref="C28:J28"/>
    <mergeCell ref="C29:J29"/>
    <mergeCell ref="E19:H19"/>
    <mergeCell ref="B1:J1"/>
    <mergeCell ref="B2:J3"/>
    <mergeCell ref="B5:I5"/>
    <mergeCell ref="E7:F7"/>
    <mergeCell ref="E8:H8"/>
    <mergeCell ref="E9:H9"/>
    <mergeCell ref="E10:H10"/>
    <mergeCell ref="F13:H13"/>
    <mergeCell ref="F14:H14"/>
    <mergeCell ref="F16:H16"/>
    <mergeCell ref="F17:H17"/>
  </mergeCells>
  <phoneticPr fontId="26"/>
  <printOptions horizontalCentered="1"/>
  <pageMargins left="0.59055118110236227" right="0.59055118110236227" top="0.78740157480314965" bottom="0.78740157480314965" header="0" footer="0"/>
  <pageSetup paperSize="9"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1"/>
  <sheetViews>
    <sheetView zoomScaleNormal="100" workbookViewId="0">
      <selection activeCell="H35" sqref="H35"/>
    </sheetView>
  </sheetViews>
  <sheetFormatPr defaultColWidth="9" defaultRowHeight="13.2"/>
  <cols>
    <col min="1" max="4" width="2.6640625" style="705" customWidth="1"/>
    <col min="5" max="6" width="10.6640625" style="705" customWidth="1"/>
    <col min="7" max="7" width="19.6640625" style="705" customWidth="1"/>
    <col min="8" max="33" width="10.6640625" style="705" customWidth="1"/>
    <col min="34" max="34" width="12.6640625" style="705" customWidth="1"/>
    <col min="35" max="35" width="2.6640625" style="705" customWidth="1"/>
    <col min="36" max="16384" width="9" style="1017"/>
  </cols>
  <sheetData>
    <row r="1" spans="1:35" ht="14.4">
      <c r="A1" s="669"/>
      <c r="B1" s="1346" t="s">
        <v>380</v>
      </c>
      <c r="C1" s="1401"/>
      <c r="D1" s="1401"/>
      <c r="E1" s="1401"/>
      <c r="F1" s="1401"/>
      <c r="G1" s="1401"/>
      <c r="H1" s="1401"/>
      <c r="I1" s="1401"/>
      <c r="J1" s="1401"/>
      <c r="K1" s="1401"/>
      <c r="L1" s="1401"/>
      <c r="M1" s="1401"/>
      <c r="N1" s="1401"/>
      <c r="O1" s="1401"/>
      <c r="P1" s="1401"/>
      <c r="Q1" s="1401"/>
      <c r="R1" s="1401"/>
      <c r="S1" s="1401"/>
      <c r="T1" s="1401"/>
      <c r="U1" s="1401"/>
      <c r="V1" s="1401"/>
      <c r="W1" s="1401"/>
      <c r="X1" s="1401"/>
      <c r="Y1" s="1401"/>
      <c r="Z1" s="1401"/>
      <c r="AA1" s="1401"/>
      <c r="AB1" s="1401"/>
      <c r="AC1" s="1401"/>
      <c r="AD1" s="1401"/>
      <c r="AE1" s="1401"/>
      <c r="AF1" s="1401"/>
      <c r="AG1" s="1401"/>
      <c r="AH1" s="1401"/>
    </row>
    <row r="2" spans="1:35" ht="16.2">
      <c r="A2" s="1018"/>
      <c r="B2" s="1402" t="s">
        <v>92</v>
      </c>
      <c r="C2" s="1367"/>
      <c r="D2" s="1367"/>
      <c r="E2" s="1367"/>
      <c r="F2" s="1367"/>
      <c r="G2" s="1367"/>
      <c r="H2" s="1367"/>
      <c r="I2" s="1367"/>
      <c r="J2" s="1367"/>
      <c r="K2" s="1367"/>
      <c r="L2" s="1367"/>
      <c r="M2" s="1367"/>
      <c r="N2" s="1367"/>
      <c r="O2" s="1367"/>
      <c r="P2" s="1367"/>
      <c r="Q2" s="1367"/>
      <c r="R2" s="1367"/>
      <c r="S2" s="1367"/>
      <c r="T2" s="1367"/>
      <c r="U2" s="1367"/>
      <c r="V2" s="1367"/>
      <c r="W2" s="1367"/>
      <c r="X2" s="1367"/>
      <c r="Y2" s="1367"/>
      <c r="Z2" s="1367"/>
      <c r="AA2" s="1367"/>
      <c r="AB2" s="1367"/>
      <c r="AC2" s="1367"/>
      <c r="AD2" s="1367"/>
      <c r="AE2" s="1367"/>
      <c r="AF2" s="1367"/>
      <c r="AG2" s="1367"/>
      <c r="AH2" s="1367"/>
      <c r="AI2" s="1018"/>
    </row>
    <row r="3" spans="1:35" ht="13.8" thickBot="1">
      <c r="A3" s="1019"/>
      <c r="B3" s="1020"/>
      <c r="C3" s="1021"/>
      <c r="D3" s="1021"/>
      <c r="E3" s="1022"/>
      <c r="F3" s="1022"/>
      <c r="G3" s="1022"/>
      <c r="H3" s="1023"/>
      <c r="I3" s="1023"/>
      <c r="J3" s="1023"/>
      <c r="K3" s="1023"/>
      <c r="L3" s="1023"/>
      <c r="M3" s="1023"/>
      <c r="N3" s="1023"/>
      <c r="O3" s="1023"/>
      <c r="P3" s="1023"/>
      <c r="Q3" s="1023"/>
      <c r="R3" s="1023"/>
      <c r="S3" s="1023"/>
      <c r="T3" s="1023"/>
      <c r="U3" s="1023"/>
      <c r="V3" s="1023"/>
      <c r="W3" s="1023"/>
      <c r="X3" s="1023"/>
      <c r="Y3" s="1023"/>
      <c r="Z3" s="1023"/>
      <c r="AA3" s="1023"/>
      <c r="AB3" s="1023"/>
      <c r="AC3" s="1023"/>
      <c r="AD3" s="1023"/>
      <c r="AE3" s="1022"/>
      <c r="AF3" s="1022"/>
      <c r="AG3" s="1022"/>
      <c r="AH3" s="1024" t="s">
        <v>300</v>
      </c>
      <c r="AI3" s="1019"/>
    </row>
    <row r="4" spans="1:35" ht="18" customHeight="1">
      <c r="A4" s="1025"/>
      <c r="B4" s="1403" t="s">
        <v>306</v>
      </c>
      <c r="C4" s="1404"/>
      <c r="D4" s="1404"/>
      <c r="E4" s="1404"/>
      <c r="F4" s="1404"/>
      <c r="G4" s="1405"/>
      <c r="H4" s="1412" t="s">
        <v>228</v>
      </c>
      <c r="I4" s="1404"/>
      <c r="J4" s="1404"/>
      <c r="K4" s="1404"/>
      <c r="L4" s="1404"/>
      <c r="M4" s="1055"/>
      <c r="N4" s="1056"/>
      <c r="O4" s="1057"/>
      <c r="P4" s="1057"/>
      <c r="Q4" s="1057"/>
      <c r="R4" s="1404" t="s">
        <v>760</v>
      </c>
      <c r="S4" s="1404"/>
      <c r="T4" s="1404"/>
      <c r="U4" s="1404"/>
      <c r="V4" s="1404"/>
      <c r="W4" s="1404"/>
      <c r="X4" s="1404"/>
      <c r="Y4" s="1404"/>
      <c r="Z4" s="1404"/>
      <c r="AA4" s="1404"/>
      <c r="AB4" s="1404"/>
      <c r="AC4" s="1404"/>
      <c r="AD4" s="1404"/>
      <c r="AE4" s="1404"/>
      <c r="AF4" s="1404"/>
      <c r="AG4" s="1405"/>
      <c r="AH4" s="1416" t="s">
        <v>307</v>
      </c>
      <c r="AI4" s="1026"/>
    </row>
    <row r="5" spans="1:35" ht="18" customHeight="1">
      <c r="A5" s="1025"/>
      <c r="B5" s="1406"/>
      <c r="C5" s="1407"/>
      <c r="D5" s="1407"/>
      <c r="E5" s="1407"/>
      <c r="F5" s="1407"/>
      <c r="G5" s="1408"/>
      <c r="H5" s="1413"/>
      <c r="I5" s="1414"/>
      <c r="J5" s="1414"/>
      <c r="K5" s="1414"/>
      <c r="L5" s="1414"/>
      <c r="M5" s="1058"/>
      <c r="N5" s="1163"/>
      <c r="O5" s="1058"/>
      <c r="P5" s="1058"/>
      <c r="Q5" s="1059"/>
      <c r="R5" s="1414"/>
      <c r="S5" s="1414"/>
      <c r="T5" s="1414"/>
      <c r="U5" s="1414"/>
      <c r="V5" s="1414"/>
      <c r="W5" s="1414"/>
      <c r="X5" s="1414"/>
      <c r="Y5" s="1414"/>
      <c r="Z5" s="1414"/>
      <c r="AA5" s="1414"/>
      <c r="AB5" s="1414"/>
      <c r="AC5" s="1414"/>
      <c r="AD5" s="1414"/>
      <c r="AE5" s="1414"/>
      <c r="AF5" s="1414"/>
      <c r="AG5" s="1415"/>
      <c r="AH5" s="1417"/>
      <c r="AI5" s="1026"/>
    </row>
    <row r="6" spans="1:35" ht="21" customHeight="1" thickBot="1">
      <c r="A6" s="1025"/>
      <c r="B6" s="1409"/>
      <c r="C6" s="1410"/>
      <c r="D6" s="1410"/>
      <c r="E6" s="1410"/>
      <c r="F6" s="1410"/>
      <c r="G6" s="1411"/>
      <c r="H6" s="1060" t="s">
        <v>585</v>
      </c>
      <c r="I6" s="702" t="s">
        <v>586</v>
      </c>
      <c r="J6" s="702" t="s">
        <v>587</v>
      </c>
      <c r="K6" s="1061" t="s">
        <v>600</v>
      </c>
      <c r="L6" s="702" t="s">
        <v>601</v>
      </c>
      <c r="M6" s="1062" t="s">
        <v>602</v>
      </c>
      <c r="N6" s="1062" t="s">
        <v>603</v>
      </c>
      <c r="O6" s="1062" t="s">
        <v>604</v>
      </c>
      <c r="P6" s="1062" t="s">
        <v>605</v>
      </c>
      <c r="Q6" s="1062" t="s">
        <v>606</v>
      </c>
      <c r="R6" s="1062" t="s">
        <v>607</v>
      </c>
      <c r="S6" s="1062" t="s">
        <v>608</v>
      </c>
      <c r="T6" s="1062" t="s">
        <v>609</v>
      </c>
      <c r="U6" s="1062" t="s">
        <v>610</v>
      </c>
      <c r="V6" s="1062" t="s">
        <v>611</v>
      </c>
      <c r="W6" s="1062" t="s">
        <v>612</v>
      </c>
      <c r="X6" s="1062" t="s">
        <v>613</v>
      </c>
      <c r="Y6" s="1062" t="s">
        <v>614</v>
      </c>
      <c r="Z6" s="1062" t="s">
        <v>615</v>
      </c>
      <c r="AA6" s="1062" t="s">
        <v>616</v>
      </c>
      <c r="AB6" s="1062" t="s">
        <v>617</v>
      </c>
      <c r="AC6" s="1062" t="s">
        <v>618</v>
      </c>
      <c r="AD6" s="1062" t="s">
        <v>619</v>
      </c>
      <c r="AE6" s="1062" t="s">
        <v>761</v>
      </c>
      <c r="AF6" s="1062" t="s">
        <v>762</v>
      </c>
      <c r="AG6" s="1062" t="s">
        <v>763</v>
      </c>
      <c r="AH6" s="1418"/>
      <c r="AI6" s="1026"/>
    </row>
    <row r="7" spans="1:35" ht="21" customHeight="1" thickBot="1">
      <c r="A7" s="1027"/>
      <c r="B7" s="1186" t="s">
        <v>127</v>
      </c>
      <c r="C7" s="1421" t="s">
        <v>420</v>
      </c>
      <c r="D7" s="1421"/>
      <c r="E7" s="1421"/>
      <c r="F7" s="1421"/>
      <c r="G7" s="1422"/>
      <c r="H7" s="1063"/>
      <c r="I7" s="1064"/>
      <c r="J7" s="1064"/>
      <c r="K7" s="1064"/>
      <c r="L7" s="1064"/>
      <c r="M7" s="1064"/>
      <c r="N7" s="1064"/>
      <c r="O7" s="1064"/>
      <c r="P7" s="1064"/>
      <c r="Q7" s="1064"/>
      <c r="R7" s="1028">
        <v>0</v>
      </c>
      <c r="S7" s="1028">
        <v>0</v>
      </c>
      <c r="T7" s="1028">
        <v>0</v>
      </c>
      <c r="U7" s="1028">
        <v>0</v>
      </c>
      <c r="V7" s="1028">
        <v>0</v>
      </c>
      <c r="W7" s="1028">
        <v>0</v>
      </c>
      <c r="X7" s="1028">
        <v>0</v>
      </c>
      <c r="Y7" s="1028">
        <v>0</v>
      </c>
      <c r="Z7" s="1028">
        <v>0</v>
      </c>
      <c r="AA7" s="1028">
        <v>0</v>
      </c>
      <c r="AB7" s="1028">
        <v>0</v>
      </c>
      <c r="AC7" s="1028">
        <v>0</v>
      </c>
      <c r="AD7" s="1028">
        <v>0</v>
      </c>
      <c r="AE7" s="1028">
        <v>0</v>
      </c>
      <c r="AF7" s="1028">
        <v>0</v>
      </c>
      <c r="AG7" s="1028">
        <v>0</v>
      </c>
      <c r="AH7" s="1029">
        <f>SUM(H7:AG7)</f>
        <v>0</v>
      </c>
      <c r="AI7" s="1026"/>
    </row>
    <row r="8" spans="1:35" ht="21" customHeight="1">
      <c r="A8" s="1027"/>
      <c r="B8" s="787"/>
      <c r="D8" s="1030" t="s">
        <v>129</v>
      </c>
      <c r="E8" s="1423" t="s">
        <v>1059</v>
      </c>
      <c r="F8" s="1423"/>
      <c r="G8" s="1424"/>
      <c r="H8" s="1031">
        <v>0</v>
      </c>
      <c r="I8" s="1032">
        <v>0</v>
      </c>
      <c r="J8" s="1032">
        <v>0</v>
      </c>
      <c r="K8" s="1032">
        <v>0</v>
      </c>
      <c r="L8" s="1032">
        <v>0</v>
      </c>
      <c r="M8" s="1065"/>
      <c r="N8" s="1065"/>
      <c r="O8" s="1065"/>
      <c r="P8" s="1065"/>
      <c r="Q8" s="1065"/>
      <c r="R8" s="1065"/>
      <c r="S8" s="1065"/>
      <c r="T8" s="1065"/>
      <c r="U8" s="1065"/>
      <c r="V8" s="1065"/>
      <c r="W8" s="1065"/>
      <c r="X8" s="1065"/>
      <c r="Y8" s="1065"/>
      <c r="Z8" s="1065"/>
      <c r="AA8" s="1066"/>
      <c r="AB8" s="1065"/>
      <c r="AC8" s="1065"/>
      <c r="AD8" s="1065"/>
      <c r="AE8" s="1065"/>
      <c r="AF8" s="1065"/>
      <c r="AG8" s="1065"/>
      <c r="AH8" s="1033">
        <f>SUM(H8:AG8)</f>
        <v>0</v>
      </c>
      <c r="AI8" s="1026"/>
    </row>
    <row r="9" spans="1:35" ht="21" customHeight="1">
      <c r="A9" s="1027"/>
      <c r="B9" s="787"/>
      <c r="D9" s="1034" t="s">
        <v>129</v>
      </c>
      <c r="E9" s="1425" t="s">
        <v>1060</v>
      </c>
      <c r="F9" s="1425"/>
      <c r="G9" s="1426"/>
      <c r="H9" s="1035">
        <v>0</v>
      </c>
      <c r="I9" s="1036">
        <v>0</v>
      </c>
      <c r="J9" s="1036">
        <v>0</v>
      </c>
      <c r="K9" s="1036">
        <v>0</v>
      </c>
      <c r="L9" s="1036">
        <v>0</v>
      </c>
      <c r="M9" s="1067"/>
      <c r="N9" s="1067"/>
      <c r="O9" s="1067"/>
      <c r="P9" s="1067"/>
      <c r="Q9" s="1067"/>
      <c r="R9" s="1067"/>
      <c r="S9" s="1067"/>
      <c r="T9" s="1067"/>
      <c r="U9" s="1067"/>
      <c r="V9" s="1067"/>
      <c r="W9" s="1067"/>
      <c r="X9" s="1067"/>
      <c r="Y9" s="1067"/>
      <c r="Z9" s="1067"/>
      <c r="AA9" s="1068"/>
      <c r="AB9" s="1067"/>
      <c r="AC9" s="1067"/>
      <c r="AD9" s="1067"/>
      <c r="AE9" s="1067"/>
      <c r="AF9" s="1067"/>
      <c r="AG9" s="1067"/>
      <c r="AH9" s="1037">
        <f>SUM(H9:AG9)</f>
        <v>0</v>
      </c>
      <c r="AI9" s="1026"/>
    </row>
    <row r="10" spans="1:35" ht="21" customHeight="1">
      <c r="A10" s="1027"/>
      <c r="B10" s="1038"/>
      <c r="C10" s="820" t="s">
        <v>194</v>
      </c>
      <c r="D10" s="1419" t="s">
        <v>419</v>
      </c>
      <c r="E10" s="1419"/>
      <c r="F10" s="1419"/>
      <c r="G10" s="1420"/>
      <c r="H10" s="1039">
        <f>SUM(H8:H9)</f>
        <v>0</v>
      </c>
      <c r="I10" s="255">
        <f t="shared" ref="I10:AG10" si="0">SUM(I8:I9)</f>
        <v>0</v>
      </c>
      <c r="J10" s="255">
        <f t="shared" si="0"/>
        <v>0</v>
      </c>
      <c r="K10" s="256">
        <f t="shared" si="0"/>
        <v>0</v>
      </c>
      <c r="L10" s="255">
        <f t="shared" si="0"/>
        <v>0</v>
      </c>
      <c r="M10" s="255">
        <f>SUM(M8:M9)</f>
        <v>0</v>
      </c>
      <c r="N10" s="256">
        <f t="shared" si="0"/>
        <v>0</v>
      </c>
      <c r="O10" s="255">
        <f>SUM(O8:O9)</f>
        <v>0</v>
      </c>
      <c r="P10" s="255">
        <f t="shared" si="0"/>
        <v>0</v>
      </c>
      <c r="Q10" s="256">
        <f t="shared" si="0"/>
        <v>0</v>
      </c>
      <c r="R10" s="255">
        <f t="shared" si="0"/>
        <v>0</v>
      </c>
      <c r="S10" s="255">
        <f t="shared" si="0"/>
        <v>0</v>
      </c>
      <c r="T10" s="255">
        <f t="shared" si="0"/>
        <v>0</v>
      </c>
      <c r="U10" s="255">
        <f t="shared" si="0"/>
        <v>0</v>
      </c>
      <c r="V10" s="255">
        <f t="shared" si="0"/>
        <v>0</v>
      </c>
      <c r="W10" s="255">
        <f>SUM(W8:W9)</f>
        <v>0</v>
      </c>
      <c r="X10" s="255">
        <f>SUM(X8:X9)</f>
        <v>0</v>
      </c>
      <c r="Y10" s="255">
        <f t="shared" si="0"/>
        <v>0</v>
      </c>
      <c r="Z10" s="255">
        <f t="shared" si="0"/>
        <v>0</v>
      </c>
      <c r="AA10" s="256">
        <f t="shared" si="0"/>
        <v>0</v>
      </c>
      <c r="AB10" s="255">
        <f t="shared" si="0"/>
        <v>0</v>
      </c>
      <c r="AC10" s="255">
        <f t="shared" si="0"/>
        <v>0</v>
      </c>
      <c r="AD10" s="255">
        <f t="shared" si="0"/>
        <v>0</v>
      </c>
      <c r="AE10" s="255">
        <f t="shared" si="0"/>
        <v>0</v>
      </c>
      <c r="AF10" s="255">
        <f t="shared" si="0"/>
        <v>0</v>
      </c>
      <c r="AG10" s="255">
        <f t="shared" si="0"/>
        <v>0</v>
      </c>
      <c r="AH10" s="257">
        <f>SUM(AH8:AH9)</f>
        <v>0</v>
      </c>
      <c r="AI10" s="1026"/>
    </row>
    <row r="11" spans="1:35" ht="21" customHeight="1">
      <c r="A11" s="1027"/>
      <c r="B11" s="787"/>
      <c r="D11" s="820" t="s">
        <v>129</v>
      </c>
      <c r="E11" s="1427" t="s">
        <v>1061</v>
      </c>
      <c r="F11" s="1427"/>
      <c r="G11" s="1428"/>
      <c r="H11" s="1039">
        <v>0</v>
      </c>
      <c r="I11" s="1227">
        <v>0</v>
      </c>
      <c r="J11" s="1227">
        <v>0</v>
      </c>
      <c r="K11" s="1227">
        <v>0</v>
      </c>
      <c r="L11" s="1227">
        <v>0</v>
      </c>
      <c r="M11" s="1228"/>
      <c r="N11" s="1228"/>
      <c r="O11" s="1228"/>
      <c r="P11" s="1228"/>
      <c r="Q11" s="1228"/>
      <c r="R11" s="1228"/>
      <c r="S11" s="1228"/>
      <c r="T11" s="1228"/>
      <c r="U11" s="1228"/>
      <c r="V11" s="1228"/>
      <c r="W11" s="1228"/>
      <c r="X11" s="1228"/>
      <c r="Y11" s="1228"/>
      <c r="Z11" s="1228"/>
      <c r="AA11" s="1229"/>
      <c r="AB11" s="1228"/>
      <c r="AC11" s="1228"/>
      <c r="AD11" s="1228"/>
      <c r="AE11" s="1228"/>
      <c r="AF11" s="1228"/>
      <c r="AG11" s="1228"/>
      <c r="AH11" s="1230">
        <f>SUM(H11:AG11)</f>
        <v>0</v>
      </c>
      <c r="AI11" s="1026"/>
    </row>
    <row r="12" spans="1:35" ht="21" customHeight="1">
      <c r="A12" s="1027"/>
      <c r="B12" s="787"/>
      <c r="D12" s="827"/>
      <c r="E12" s="1429" t="s">
        <v>1062</v>
      </c>
      <c r="F12" s="1429"/>
      <c r="G12" s="1430"/>
      <c r="H12" s="1040">
        <v>0</v>
      </c>
      <c r="I12" s="1041">
        <v>0</v>
      </c>
      <c r="J12" s="1041">
        <v>0</v>
      </c>
      <c r="K12" s="1041">
        <v>0</v>
      </c>
      <c r="L12" s="1041">
        <v>0</v>
      </c>
      <c r="M12" s="1069"/>
      <c r="N12" s="1069"/>
      <c r="O12" s="1069"/>
      <c r="P12" s="1069"/>
      <c r="Q12" s="1069"/>
      <c r="R12" s="1069"/>
      <c r="S12" s="1069"/>
      <c r="T12" s="1069"/>
      <c r="U12" s="1069"/>
      <c r="V12" s="1069"/>
      <c r="W12" s="1069"/>
      <c r="X12" s="1069"/>
      <c r="Y12" s="1069"/>
      <c r="Z12" s="1069"/>
      <c r="AA12" s="1070"/>
      <c r="AB12" s="1069"/>
      <c r="AC12" s="1069"/>
      <c r="AD12" s="1069"/>
      <c r="AE12" s="1069"/>
      <c r="AF12" s="1069"/>
      <c r="AG12" s="1069"/>
      <c r="AH12" s="1042">
        <f>SUM(H12:AG12)</f>
        <v>0</v>
      </c>
      <c r="AI12" s="1026"/>
    </row>
    <row r="13" spans="1:35" ht="21" customHeight="1">
      <c r="A13" s="1027"/>
      <c r="B13" s="787"/>
      <c r="D13" s="1231"/>
      <c r="E13" s="1431" t="s">
        <v>1063</v>
      </c>
      <c r="F13" s="1432"/>
      <c r="G13" s="1433"/>
      <c r="H13" s="1035">
        <v>0</v>
      </c>
      <c r="I13" s="1036">
        <v>0</v>
      </c>
      <c r="J13" s="1036">
        <v>0</v>
      </c>
      <c r="K13" s="1036">
        <v>0</v>
      </c>
      <c r="L13" s="1036">
        <v>0</v>
      </c>
      <c r="M13" s="1067"/>
      <c r="N13" s="1067"/>
      <c r="O13" s="1067"/>
      <c r="P13" s="1067"/>
      <c r="Q13" s="1067"/>
      <c r="R13" s="1067"/>
      <c r="S13" s="1067"/>
      <c r="T13" s="1067"/>
      <c r="U13" s="1067"/>
      <c r="V13" s="1067"/>
      <c r="W13" s="1067"/>
      <c r="X13" s="1067"/>
      <c r="Y13" s="1067"/>
      <c r="Z13" s="1067"/>
      <c r="AA13" s="1068"/>
      <c r="AB13" s="1067"/>
      <c r="AC13" s="1067"/>
      <c r="AD13" s="1067"/>
      <c r="AE13" s="1067"/>
      <c r="AF13" s="1067"/>
      <c r="AG13" s="1067"/>
      <c r="AH13" s="1037">
        <f>SUM(H13:AG13)</f>
        <v>0</v>
      </c>
      <c r="AI13" s="1026"/>
    </row>
    <row r="14" spans="1:35" ht="21" customHeight="1">
      <c r="A14" s="1027"/>
      <c r="B14" s="787"/>
      <c r="D14" s="820" t="s">
        <v>129</v>
      </c>
      <c r="E14" s="1434" t="s">
        <v>595</v>
      </c>
      <c r="F14" s="1434"/>
      <c r="G14" s="1435"/>
      <c r="H14" s="1039">
        <f>SUM(H12:H13)</f>
        <v>0</v>
      </c>
      <c r="I14" s="1227">
        <f t="shared" ref="I14:AG14" si="1">SUM(I12:I13)</f>
        <v>0</v>
      </c>
      <c r="J14" s="1227">
        <f t="shared" si="1"/>
        <v>0</v>
      </c>
      <c r="K14" s="1227">
        <f t="shared" si="1"/>
        <v>0</v>
      </c>
      <c r="L14" s="1227">
        <f>SUM(L12:L13)</f>
        <v>0</v>
      </c>
      <c r="M14" s="1227">
        <f>SUM(M12:M13)</f>
        <v>0</v>
      </c>
      <c r="N14" s="1227">
        <f>SUM(N12:N13)</f>
        <v>0</v>
      </c>
      <c r="O14" s="1227">
        <f t="shared" si="1"/>
        <v>0</v>
      </c>
      <c r="P14" s="1227">
        <f t="shared" si="1"/>
        <v>0</v>
      </c>
      <c r="Q14" s="1227">
        <f t="shared" si="1"/>
        <v>0</v>
      </c>
      <c r="R14" s="1227">
        <f t="shared" si="1"/>
        <v>0</v>
      </c>
      <c r="S14" s="1227">
        <f t="shared" si="1"/>
        <v>0</v>
      </c>
      <c r="T14" s="1227">
        <f t="shared" si="1"/>
        <v>0</v>
      </c>
      <c r="U14" s="1227">
        <f t="shared" si="1"/>
        <v>0</v>
      </c>
      <c r="V14" s="1227">
        <f t="shared" si="1"/>
        <v>0</v>
      </c>
      <c r="W14" s="1227">
        <f t="shared" si="1"/>
        <v>0</v>
      </c>
      <c r="X14" s="1227">
        <f t="shared" si="1"/>
        <v>0</v>
      </c>
      <c r="Y14" s="1227">
        <f t="shared" si="1"/>
        <v>0</v>
      </c>
      <c r="Z14" s="1227">
        <f t="shared" si="1"/>
        <v>0</v>
      </c>
      <c r="AA14" s="1232">
        <f t="shared" si="1"/>
        <v>0</v>
      </c>
      <c r="AB14" s="1227">
        <f t="shared" si="1"/>
        <v>0</v>
      </c>
      <c r="AC14" s="1227">
        <f t="shared" si="1"/>
        <v>0</v>
      </c>
      <c r="AD14" s="1227">
        <f t="shared" si="1"/>
        <v>0</v>
      </c>
      <c r="AE14" s="1227">
        <f t="shared" si="1"/>
        <v>0</v>
      </c>
      <c r="AF14" s="1227">
        <f t="shared" si="1"/>
        <v>0</v>
      </c>
      <c r="AG14" s="1227">
        <f t="shared" si="1"/>
        <v>0</v>
      </c>
      <c r="AH14" s="1230">
        <f>SUM(AH12:AH13)</f>
        <v>0</v>
      </c>
      <c r="AI14" s="1026"/>
    </row>
    <row r="15" spans="1:35" ht="21" customHeight="1">
      <c r="A15" s="1027"/>
      <c r="B15" s="1038"/>
      <c r="C15" s="820" t="s">
        <v>195</v>
      </c>
      <c r="D15" s="1419" t="s">
        <v>596</v>
      </c>
      <c r="E15" s="1419"/>
      <c r="F15" s="1419"/>
      <c r="G15" s="1420"/>
      <c r="H15" s="1039">
        <f>SUM(H11,H14)</f>
        <v>0</v>
      </c>
      <c r="I15" s="255">
        <f t="shared" ref="I15:AG15" si="2">SUM(I11,I14)</f>
        <v>0</v>
      </c>
      <c r="J15" s="255">
        <f t="shared" si="2"/>
        <v>0</v>
      </c>
      <c r="K15" s="256">
        <f t="shared" si="2"/>
        <v>0</v>
      </c>
      <c r="L15" s="255">
        <f>SUM(L11,L14)</f>
        <v>0</v>
      </c>
      <c r="M15" s="255">
        <f>SUM(M11,M14)</f>
        <v>0</v>
      </c>
      <c r="N15" s="256">
        <f t="shared" si="2"/>
        <v>0</v>
      </c>
      <c r="O15" s="255">
        <f>SUM(O11,O14)</f>
        <v>0</v>
      </c>
      <c r="P15" s="255">
        <f t="shared" si="2"/>
        <v>0</v>
      </c>
      <c r="Q15" s="256">
        <f t="shared" si="2"/>
        <v>0</v>
      </c>
      <c r="R15" s="255">
        <f t="shared" si="2"/>
        <v>0</v>
      </c>
      <c r="S15" s="255">
        <f t="shared" si="2"/>
        <v>0</v>
      </c>
      <c r="T15" s="255">
        <f t="shared" si="2"/>
        <v>0</v>
      </c>
      <c r="U15" s="255">
        <f t="shared" si="2"/>
        <v>0</v>
      </c>
      <c r="V15" s="255">
        <f t="shared" si="2"/>
        <v>0</v>
      </c>
      <c r="W15" s="255">
        <f t="shared" si="2"/>
        <v>0</v>
      </c>
      <c r="X15" s="255">
        <f t="shared" si="2"/>
        <v>0</v>
      </c>
      <c r="Y15" s="255">
        <f t="shared" si="2"/>
        <v>0</v>
      </c>
      <c r="Z15" s="255">
        <f t="shared" si="2"/>
        <v>0</v>
      </c>
      <c r="AA15" s="256">
        <f t="shared" si="2"/>
        <v>0</v>
      </c>
      <c r="AB15" s="255">
        <f t="shared" si="2"/>
        <v>0</v>
      </c>
      <c r="AC15" s="255">
        <f t="shared" si="2"/>
        <v>0</v>
      </c>
      <c r="AD15" s="255">
        <f t="shared" si="2"/>
        <v>0</v>
      </c>
      <c r="AE15" s="255">
        <f t="shared" si="2"/>
        <v>0</v>
      </c>
      <c r="AF15" s="255">
        <f t="shared" si="2"/>
        <v>0</v>
      </c>
      <c r="AG15" s="255">
        <f t="shared" si="2"/>
        <v>0</v>
      </c>
      <c r="AH15" s="257">
        <f>SUM(AH11,AH14)</f>
        <v>0</v>
      </c>
      <c r="AI15" s="1026"/>
    </row>
    <row r="16" spans="1:35" ht="21" customHeight="1">
      <c r="A16" s="1027"/>
      <c r="B16" s="787"/>
      <c r="D16" s="1034" t="s">
        <v>129</v>
      </c>
      <c r="E16" s="1419" t="s">
        <v>590</v>
      </c>
      <c r="F16" s="1419"/>
      <c r="G16" s="1420"/>
      <c r="H16" s="1035">
        <v>0</v>
      </c>
      <c r="I16" s="1036">
        <v>0</v>
      </c>
      <c r="J16" s="1036">
        <v>0</v>
      </c>
      <c r="K16" s="255">
        <v>0</v>
      </c>
      <c r="L16" s="255">
        <v>0</v>
      </c>
      <c r="M16" s="1067"/>
      <c r="N16" s="1067"/>
      <c r="O16" s="1067"/>
      <c r="P16" s="1067"/>
      <c r="Q16" s="1067"/>
      <c r="R16" s="1067"/>
      <c r="S16" s="1067"/>
      <c r="T16" s="1067"/>
      <c r="U16" s="1067"/>
      <c r="V16" s="1067"/>
      <c r="W16" s="1067"/>
      <c r="X16" s="1067"/>
      <c r="Y16" s="1067"/>
      <c r="Z16" s="1067"/>
      <c r="AA16" s="1068"/>
      <c r="AB16" s="1067"/>
      <c r="AC16" s="1067"/>
      <c r="AD16" s="1067"/>
      <c r="AE16" s="1067"/>
      <c r="AF16" s="1067"/>
      <c r="AG16" s="1067"/>
      <c r="AH16" s="1037">
        <f>SUM(H16:AG16)</f>
        <v>0</v>
      </c>
      <c r="AI16" s="1026"/>
    </row>
    <row r="17" spans="1:35" ht="21" customHeight="1">
      <c r="A17" s="1027"/>
      <c r="B17" s="1038"/>
      <c r="C17" s="820" t="s">
        <v>196</v>
      </c>
      <c r="D17" s="1419" t="s">
        <v>597</v>
      </c>
      <c r="E17" s="1419"/>
      <c r="F17" s="1419"/>
      <c r="G17" s="1420"/>
      <c r="H17" s="1039">
        <f t="shared" ref="H17:N17" si="3">SUM(H16)</f>
        <v>0</v>
      </c>
      <c r="I17" s="255">
        <f t="shared" si="3"/>
        <v>0</v>
      </c>
      <c r="J17" s="255">
        <f t="shared" si="3"/>
        <v>0</v>
      </c>
      <c r="K17" s="255">
        <f t="shared" si="3"/>
        <v>0</v>
      </c>
      <c r="L17" s="255">
        <f t="shared" si="3"/>
        <v>0</v>
      </c>
      <c r="M17" s="255">
        <f t="shared" si="3"/>
        <v>0</v>
      </c>
      <c r="N17" s="255">
        <f t="shared" si="3"/>
        <v>0</v>
      </c>
      <c r="O17" s="255">
        <f t="shared" ref="O17:AG17" si="4">SUM(O16)</f>
        <v>0</v>
      </c>
      <c r="P17" s="255">
        <f t="shared" si="4"/>
        <v>0</v>
      </c>
      <c r="Q17" s="255">
        <f t="shared" si="4"/>
        <v>0</v>
      </c>
      <c r="R17" s="255">
        <f t="shared" si="4"/>
        <v>0</v>
      </c>
      <c r="S17" s="255">
        <f t="shared" si="4"/>
        <v>0</v>
      </c>
      <c r="T17" s="255">
        <f t="shared" si="4"/>
        <v>0</v>
      </c>
      <c r="U17" s="255">
        <f t="shared" si="4"/>
        <v>0</v>
      </c>
      <c r="V17" s="255">
        <f t="shared" si="4"/>
        <v>0</v>
      </c>
      <c r="W17" s="255">
        <f>SUM(W16)</f>
        <v>0</v>
      </c>
      <c r="X17" s="255">
        <f>SUM(X16)</f>
        <v>0</v>
      </c>
      <c r="Y17" s="255">
        <f t="shared" si="4"/>
        <v>0</v>
      </c>
      <c r="Z17" s="255">
        <f t="shared" si="4"/>
        <v>0</v>
      </c>
      <c r="AA17" s="256">
        <f t="shared" si="4"/>
        <v>0</v>
      </c>
      <c r="AB17" s="255">
        <f t="shared" si="4"/>
        <v>0</v>
      </c>
      <c r="AC17" s="255">
        <f t="shared" si="4"/>
        <v>0</v>
      </c>
      <c r="AD17" s="255">
        <f t="shared" si="4"/>
        <v>0</v>
      </c>
      <c r="AE17" s="255">
        <f t="shared" si="4"/>
        <v>0</v>
      </c>
      <c r="AF17" s="255">
        <f t="shared" si="4"/>
        <v>0</v>
      </c>
      <c r="AG17" s="255">
        <f t="shared" si="4"/>
        <v>0</v>
      </c>
      <c r="AH17" s="257">
        <f>SUM(AH16)</f>
        <v>0</v>
      </c>
      <c r="AI17" s="1026"/>
    </row>
    <row r="18" spans="1:35" ht="21" customHeight="1">
      <c r="A18" s="1027"/>
      <c r="B18" s="787"/>
      <c r="D18" s="1034" t="s">
        <v>129</v>
      </c>
      <c r="E18" s="1419" t="s">
        <v>598</v>
      </c>
      <c r="F18" s="1419"/>
      <c r="G18" s="1420"/>
      <c r="H18" s="1035">
        <v>0</v>
      </c>
      <c r="I18" s="1036">
        <v>0</v>
      </c>
      <c r="J18" s="1036">
        <v>0</v>
      </c>
      <c r="K18" s="1036">
        <v>0</v>
      </c>
      <c r="L18" s="1036">
        <v>0</v>
      </c>
      <c r="M18" s="1067"/>
      <c r="N18" s="1067"/>
      <c r="O18" s="1067"/>
      <c r="P18" s="1067"/>
      <c r="Q18" s="1067"/>
      <c r="R18" s="1067"/>
      <c r="S18" s="1067"/>
      <c r="T18" s="1067"/>
      <c r="U18" s="1067"/>
      <c r="V18" s="1067"/>
      <c r="W18" s="1067"/>
      <c r="X18" s="1067"/>
      <c r="Y18" s="1067"/>
      <c r="Z18" s="1067"/>
      <c r="AA18" s="1068"/>
      <c r="AB18" s="1067"/>
      <c r="AC18" s="1067"/>
      <c r="AD18" s="1067"/>
      <c r="AE18" s="1067"/>
      <c r="AF18" s="1067"/>
      <c r="AG18" s="1067"/>
      <c r="AH18" s="1037">
        <f>SUM(H18:AG18)</f>
        <v>0</v>
      </c>
      <c r="AI18" s="1026"/>
    </row>
    <row r="19" spans="1:35" ht="21" customHeight="1">
      <c r="A19" s="1027"/>
      <c r="B19" s="1038"/>
      <c r="C19" s="820" t="s">
        <v>495</v>
      </c>
      <c r="D19" s="1419" t="s">
        <v>599</v>
      </c>
      <c r="E19" s="1419"/>
      <c r="F19" s="1419"/>
      <c r="G19" s="1420"/>
      <c r="H19" s="1039">
        <f t="shared" ref="H19:M19" si="5">SUM(H18)</f>
        <v>0</v>
      </c>
      <c r="I19" s="255">
        <f t="shared" si="5"/>
        <v>0</v>
      </c>
      <c r="J19" s="255">
        <f t="shared" si="5"/>
        <v>0</v>
      </c>
      <c r="K19" s="256">
        <f t="shared" si="5"/>
        <v>0</v>
      </c>
      <c r="L19" s="255">
        <f t="shared" si="5"/>
        <v>0</v>
      </c>
      <c r="M19" s="255">
        <f t="shared" si="5"/>
        <v>0</v>
      </c>
      <c r="N19" s="256">
        <f t="shared" ref="N19:AG19" si="6">SUM(N18)</f>
        <v>0</v>
      </c>
      <c r="O19" s="255">
        <f t="shared" si="6"/>
        <v>0</v>
      </c>
      <c r="P19" s="255">
        <f t="shared" si="6"/>
        <v>0</v>
      </c>
      <c r="Q19" s="256">
        <f t="shared" si="6"/>
        <v>0</v>
      </c>
      <c r="R19" s="255">
        <f t="shared" si="6"/>
        <v>0</v>
      </c>
      <c r="S19" s="255">
        <f t="shared" si="6"/>
        <v>0</v>
      </c>
      <c r="T19" s="255">
        <f t="shared" si="6"/>
        <v>0</v>
      </c>
      <c r="U19" s="255">
        <f t="shared" si="6"/>
        <v>0</v>
      </c>
      <c r="V19" s="255">
        <f t="shared" si="6"/>
        <v>0</v>
      </c>
      <c r="W19" s="255">
        <f>SUM(W18)</f>
        <v>0</v>
      </c>
      <c r="X19" s="255">
        <f>SUM(X18)</f>
        <v>0</v>
      </c>
      <c r="Y19" s="255">
        <f t="shared" si="6"/>
        <v>0</v>
      </c>
      <c r="Z19" s="255">
        <f t="shared" si="6"/>
        <v>0</v>
      </c>
      <c r="AA19" s="256">
        <f t="shared" si="6"/>
        <v>0</v>
      </c>
      <c r="AB19" s="255">
        <f t="shared" si="6"/>
        <v>0</v>
      </c>
      <c r="AC19" s="255">
        <f t="shared" si="6"/>
        <v>0</v>
      </c>
      <c r="AD19" s="255">
        <f t="shared" si="6"/>
        <v>0</v>
      </c>
      <c r="AE19" s="255">
        <f t="shared" si="6"/>
        <v>0</v>
      </c>
      <c r="AF19" s="255">
        <f t="shared" si="6"/>
        <v>0</v>
      </c>
      <c r="AG19" s="255">
        <f t="shared" si="6"/>
        <v>0</v>
      </c>
      <c r="AH19" s="257">
        <f>SUM(AH18)</f>
        <v>0</v>
      </c>
      <c r="AI19" s="1026"/>
    </row>
    <row r="20" spans="1:35" ht="21" customHeight="1" thickBot="1">
      <c r="A20" s="1027"/>
      <c r="B20" s="829" t="s">
        <v>130</v>
      </c>
      <c r="C20" s="1399" t="s">
        <v>496</v>
      </c>
      <c r="D20" s="1399"/>
      <c r="E20" s="1399"/>
      <c r="F20" s="1399"/>
      <c r="G20" s="1441"/>
      <c r="H20" s="1043">
        <f t="shared" ref="H20:AH20" si="7">SUM(H10,H15,H17,H19)</f>
        <v>0</v>
      </c>
      <c r="I20" s="1044">
        <f t="shared" si="7"/>
        <v>0</v>
      </c>
      <c r="J20" s="1044">
        <f t="shared" si="7"/>
        <v>0</v>
      </c>
      <c r="K20" s="1045">
        <f t="shared" si="7"/>
        <v>0</v>
      </c>
      <c r="L20" s="1044">
        <f t="shared" si="7"/>
        <v>0</v>
      </c>
      <c r="M20" s="1044">
        <f t="shared" si="7"/>
        <v>0</v>
      </c>
      <c r="N20" s="1044">
        <f t="shared" si="7"/>
        <v>0</v>
      </c>
      <c r="O20" s="1044">
        <f t="shared" si="7"/>
        <v>0</v>
      </c>
      <c r="P20" s="1044">
        <f t="shared" si="7"/>
        <v>0</v>
      </c>
      <c r="Q20" s="1044">
        <f t="shared" si="7"/>
        <v>0</v>
      </c>
      <c r="R20" s="1044">
        <f t="shared" si="7"/>
        <v>0</v>
      </c>
      <c r="S20" s="1044">
        <f t="shared" si="7"/>
        <v>0</v>
      </c>
      <c r="T20" s="1044">
        <f t="shared" si="7"/>
        <v>0</v>
      </c>
      <c r="U20" s="1044">
        <f t="shared" si="7"/>
        <v>0</v>
      </c>
      <c r="V20" s="1044">
        <f t="shared" si="7"/>
        <v>0</v>
      </c>
      <c r="W20" s="1044">
        <f t="shared" si="7"/>
        <v>0</v>
      </c>
      <c r="X20" s="1044">
        <f t="shared" si="7"/>
        <v>0</v>
      </c>
      <c r="Y20" s="1044">
        <f t="shared" si="7"/>
        <v>0</v>
      </c>
      <c r="Z20" s="1044">
        <f t="shared" si="7"/>
        <v>0</v>
      </c>
      <c r="AA20" s="1044">
        <f t="shared" si="7"/>
        <v>0</v>
      </c>
      <c r="AB20" s="1044">
        <f t="shared" si="7"/>
        <v>0</v>
      </c>
      <c r="AC20" s="1044">
        <f t="shared" si="7"/>
        <v>0</v>
      </c>
      <c r="AD20" s="1044">
        <f t="shared" si="7"/>
        <v>0</v>
      </c>
      <c r="AE20" s="1044">
        <f t="shared" si="7"/>
        <v>0</v>
      </c>
      <c r="AF20" s="1044">
        <f t="shared" si="7"/>
        <v>0</v>
      </c>
      <c r="AG20" s="1044">
        <f t="shared" si="7"/>
        <v>0</v>
      </c>
      <c r="AH20" s="1046">
        <f t="shared" si="7"/>
        <v>0</v>
      </c>
      <c r="AI20" s="1026"/>
    </row>
    <row r="21" spans="1:35" ht="21" customHeight="1" thickBot="1">
      <c r="A21" s="1027"/>
      <c r="B21" s="1233" t="s">
        <v>132</v>
      </c>
      <c r="C21" s="1421" t="s">
        <v>217</v>
      </c>
      <c r="D21" s="1421"/>
      <c r="E21" s="1421"/>
      <c r="F21" s="1421"/>
      <c r="G21" s="1422"/>
      <c r="H21" s="1043">
        <f t="shared" ref="H21:AH21" si="8">SUM(H7,H20)</f>
        <v>0</v>
      </c>
      <c r="I21" s="1044">
        <f t="shared" si="8"/>
        <v>0</v>
      </c>
      <c r="J21" s="1044">
        <f t="shared" si="8"/>
        <v>0</v>
      </c>
      <c r="K21" s="1045">
        <f t="shared" si="8"/>
        <v>0</v>
      </c>
      <c r="L21" s="1044">
        <f t="shared" si="8"/>
        <v>0</v>
      </c>
      <c r="M21" s="1047">
        <f t="shared" si="8"/>
        <v>0</v>
      </c>
      <c r="N21" s="1047">
        <f t="shared" si="8"/>
        <v>0</v>
      </c>
      <c r="O21" s="1047">
        <f t="shared" si="8"/>
        <v>0</v>
      </c>
      <c r="P21" s="1047">
        <f t="shared" si="8"/>
        <v>0</v>
      </c>
      <c r="Q21" s="1047">
        <f t="shared" si="8"/>
        <v>0</v>
      </c>
      <c r="R21" s="1047">
        <f t="shared" si="8"/>
        <v>0</v>
      </c>
      <c r="S21" s="1047">
        <f t="shared" si="8"/>
        <v>0</v>
      </c>
      <c r="T21" s="1047">
        <f t="shared" si="8"/>
        <v>0</v>
      </c>
      <c r="U21" s="1047">
        <f t="shared" si="8"/>
        <v>0</v>
      </c>
      <c r="V21" s="1047">
        <f t="shared" si="8"/>
        <v>0</v>
      </c>
      <c r="W21" s="1047">
        <f t="shared" si="8"/>
        <v>0</v>
      </c>
      <c r="X21" s="1047">
        <f t="shared" si="8"/>
        <v>0</v>
      </c>
      <c r="Y21" s="1047">
        <f t="shared" si="8"/>
        <v>0</v>
      </c>
      <c r="Z21" s="1047">
        <f t="shared" si="8"/>
        <v>0</v>
      </c>
      <c r="AA21" s="1047">
        <f t="shared" si="8"/>
        <v>0</v>
      </c>
      <c r="AB21" s="1047">
        <f t="shared" si="8"/>
        <v>0</v>
      </c>
      <c r="AC21" s="1047">
        <f t="shared" si="8"/>
        <v>0</v>
      </c>
      <c r="AD21" s="1047">
        <f t="shared" si="8"/>
        <v>0</v>
      </c>
      <c r="AE21" s="1047">
        <f t="shared" si="8"/>
        <v>0</v>
      </c>
      <c r="AF21" s="1047">
        <f t="shared" si="8"/>
        <v>0</v>
      </c>
      <c r="AG21" s="1047">
        <f t="shared" si="8"/>
        <v>0</v>
      </c>
      <c r="AH21" s="1046">
        <f t="shared" si="8"/>
        <v>0</v>
      </c>
      <c r="AI21" s="1026"/>
    </row>
    <row r="22" spans="1:35">
      <c r="A22" s="1026"/>
      <c r="B22" s="1048"/>
      <c r="C22" s="1049"/>
      <c r="D22" s="1049"/>
      <c r="E22" s="1049"/>
      <c r="F22" s="1049"/>
      <c r="G22" s="1049"/>
      <c r="H22" s="1027"/>
      <c r="I22" s="1027"/>
      <c r="J22" s="1027"/>
      <c r="K22" s="1027"/>
      <c r="L22" s="1027"/>
      <c r="M22" s="1027"/>
      <c r="N22" s="1027"/>
      <c r="O22" s="1027"/>
      <c r="P22" s="1027"/>
      <c r="Q22" s="1027"/>
      <c r="R22" s="1027"/>
      <c r="S22" s="1027"/>
      <c r="T22" s="1027"/>
      <c r="U22" s="1027"/>
      <c r="V22" s="1027"/>
      <c r="W22" s="1027"/>
      <c r="X22" s="1027"/>
      <c r="Y22" s="1027"/>
      <c r="Z22" s="1027"/>
      <c r="AA22" s="1027"/>
      <c r="AB22" s="1027"/>
      <c r="AC22" s="1027"/>
      <c r="AD22" s="1027"/>
      <c r="AE22" s="1027"/>
      <c r="AF22" s="1027"/>
      <c r="AG22" s="1027"/>
      <c r="AH22" s="1027"/>
      <c r="AI22" s="1026"/>
    </row>
    <row r="23" spans="1:35">
      <c r="A23" s="1050"/>
      <c r="B23" s="1051" t="s">
        <v>105</v>
      </c>
      <c r="C23" s="1052"/>
      <c r="D23" s="1442" t="s">
        <v>361</v>
      </c>
      <c r="E23" s="1443"/>
      <c r="F23" s="1443"/>
      <c r="G23" s="1443"/>
      <c r="H23" s="1443"/>
      <c r="I23" s="1443"/>
      <c r="J23" s="1443"/>
      <c r="K23" s="1443"/>
      <c r="L23" s="1443"/>
      <c r="M23" s="1443"/>
      <c r="N23" s="1443"/>
      <c r="O23" s="1443"/>
      <c r="P23" s="1443"/>
      <c r="Q23" s="1443"/>
      <c r="R23" s="1443"/>
      <c r="S23" s="1443"/>
      <c r="T23" s="1443"/>
      <c r="U23" s="1443"/>
      <c r="V23" s="1443"/>
      <c r="W23" s="1443"/>
      <c r="X23" s="1443"/>
      <c r="Y23" s="1443"/>
      <c r="Z23" s="1443"/>
      <c r="AA23" s="1443"/>
      <c r="AB23" s="1443"/>
      <c r="AC23" s="1443"/>
      <c r="AD23" s="1443"/>
      <c r="AE23" s="1443"/>
      <c r="AF23" s="1443"/>
      <c r="AG23" s="1443"/>
      <c r="AH23" s="1443"/>
      <c r="AI23" s="1443"/>
    </row>
    <row r="24" spans="1:35">
      <c r="A24" s="1050"/>
      <c r="B24" s="1051" t="s">
        <v>106</v>
      </c>
      <c r="C24" s="1052"/>
      <c r="D24" s="1395" t="s">
        <v>662</v>
      </c>
      <c r="E24" s="1436"/>
      <c r="F24" s="1436"/>
      <c r="G24" s="1436"/>
      <c r="H24" s="1436"/>
      <c r="I24" s="1436"/>
      <c r="J24" s="1436"/>
      <c r="K24" s="1436"/>
      <c r="L24" s="1436"/>
      <c r="M24" s="1436"/>
      <c r="N24" s="1436"/>
      <c r="O24" s="1436"/>
      <c r="P24" s="1436"/>
      <c r="Q24" s="1436"/>
      <c r="R24" s="1436"/>
      <c r="S24" s="1436"/>
      <c r="T24" s="1436"/>
      <c r="U24" s="1436"/>
      <c r="V24" s="1436"/>
      <c r="W24" s="1436"/>
      <c r="X24" s="1436"/>
      <c r="Y24" s="1436"/>
      <c r="Z24" s="1436"/>
      <c r="AA24" s="1436"/>
      <c r="AB24" s="1436"/>
      <c r="AC24" s="1436"/>
      <c r="AD24" s="1436"/>
      <c r="AE24" s="1436"/>
      <c r="AF24" s="1436"/>
      <c r="AG24" s="1436"/>
      <c r="AH24" s="1436"/>
      <c r="AI24" s="1436"/>
    </row>
    <row r="25" spans="1:35">
      <c r="A25" s="1050"/>
      <c r="B25" s="800" t="s">
        <v>107</v>
      </c>
      <c r="C25" s="1052"/>
      <c r="D25" s="1395" t="s">
        <v>757</v>
      </c>
      <c r="E25" s="1436"/>
      <c r="F25" s="1436"/>
      <c r="G25" s="1436"/>
      <c r="H25" s="1436"/>
      <c r="I25" s="1436"/>
      <c r="J25" s="1436"/>
      <c r="K25" s="1436"/>
      <c r="L25" s="1436"/>
      <c r="M25" s="1436"/>
      <c r="N25" s="1436"/>
      <c r="O25" s="1436"/>
      <c r="P25" s="1436"/>
      <c r="Q25" s="1436"/>
      <c r="R25" s="1436"/>
      <c r="S25" s="1436"/>
      <c r="T25" s="1436"/>
      <c r="U25" s="1436"/>
      <c r="V25" s="1436"/>
      <c r="W25" s="1436"/>
      <c r="X25" s="1436"/>
      <c r="Y25" s="1436"/>
      <c r="Z25" s="1436"/>
      <c r="AA25" s="1436"/>
      <c r="AB25" s="1436"/>
      <c r="AC25" s="1436"/>
      <c r="AD25" s="1436"/>
      <c r="AE25" s="1436"/>
      <c r="AF25" s="1436"/>
      <c r="AG25" s="1436"/>
      <c r="AH25" s="1436"/>
      <c r="AI25" s="1436"/>
    </row>
    <row r="26" spans="1:35">
      <c r="A26" s="1050"/>
      <c r="B26" s="800" t="s">
        <v>254</v>
      </c>
      <c r="C26" s="1052"/>
      <c r="D26" s="1157" t="s">
        <v>1064</v>
      </c>
      <c r="E26" s="1162"/>
      <c r="F26" s="1162"/>
      <c r="G26" s="1162"/>
      <c r="H26" s="1162"/>
      <c r="I26" s="1162"/>
      <c r="J26" s="1162"/>
      <c r="K26" s="1162"/>
      <c r="L26" s="1162"/>
      <c r="M26" s="1162"/>
      <c r="N26" s="1162"/>
      <c r="O26" s="1162"/>
      <c r="P26" s="1162"/>
      <c r="Q26" s="1162"/>
      <c r="R26" s="1162"/>
      <c r="S26" s="1162"/>
      <c r="T26" s="1162"/>
      <c r="U26" s="1162"/>
      <c r="V26" s="1162"/>
      <c r="W26" s="1162"/>
      <c r="X26" s="1162"/>
      <c r="Y26" s="1162"/>
      <c r="Z26" s="1162"/>
      <c r="AA26" s="1162"/>
      <c r="AB26" s="1162"/>
      <c r="AC26" s="1162"/>
      <c r="AD26" s="1162"/>
      <c r="AE26" s="1162"/>
      <c r="AF26" s="1162"/>
      <c r="AG26" s="1162"/>
      <c r="AH26" s="1162"/>
      <c r="AI26" s="1162"/>
    </row>
    <row r="27" spans="1:35">
      <c r="B27" s="800" t="s">
        <v>251</v>
      </c>
      <c r="C27" s="1052"/>
      <c r="D27" s="1397" t="s">
        <v>665</v>
      </c>
      <c r="E27" s="1436"/>
      <c r="F27" s="1436"/>
      <c r="G27" s="1436"/>
      <c r="H27" s="1436"/>
      <c r="I27" s="1436"/>
      <c r="J27" s="1436"/>
      <c r="K27" s="1436"/>
      <c r="L27" s="1436"/>
      <c r="M27" s="1436"/>
      <c r="N27" s="1436"/>
      <c r="O27" s="1436"/>
      <c r="P27" s="1436"/>
      <c r="Q27" s="1436"/>
      <c r="R27" s="1436"/>
      <c r="S27" s="1436"/>
      <c r="T27" s="1436"/>
      <c r="U27" s="1436"/>
      <c r="V27" s="1436"/>
      <c r="W27" s="1436"/>
      <c r="X27" s="1436"/>
      <c r="Y27" s="1436"/>
      <c r="Z27" s="1436"/>
      <c r="AA27" s="1436"/>
      <c r="AB27" s="1436"/>
      <c r="AC27" s="1436"/>
      <c r="AD27" s="1436"/>
      <c r="AE27" s="1436"/>
      <c r="AF27" s="1436"/>
      <c r="AG27" s="1436"/>
      <c r="AH27" s="1436"/>
      <c r="AI27" s="1436"/>
    </row>
    <row r="28" spans="1:35">
      <c r="B28" s="800" t="s">
        <v>252</v>
      </c>
      <c r="C28" s="1052"/>
      <c r="D28" s="1397" t="s">
        <v>661</v>
      </c>
      <c r="E28" s="1436"/>
      <c r="F28" s="1436"/>
      <c r="G28" s="1436"/>
      <c r="H28" s="1436"/>
      <c r="I28" s="1436"/>
      <c r="J28" s="1436"/>
      <c r="K28" s="1436"/>
      <c r="L28" s="1436"/>
      <c r="M28" s="1436"/>
      <c r="N28" s="1436"/>
      <c r="O28" s="1436"/>
      <c r="P28" s="1436"/>
      <c r="Q28" s="1436"/>
      <c r="R28" s="1436"/>
      <c r="S28" s="1436"/>
      <c r="T28" s="1436"/>
      <c r="U28" s="1436"/>
      <c r="V28" s="1436"/>
      <c r="W28" s="1436"/>
      <c r="X28" s="1436"/>
      <c r="Y28" s="1436"/>
      <c r="Z28" s="1436"/>
      <c r="AA28" s="1436"/>
      <c r="AB28" s="1436"/>
      <c r="AC28" s="1436"/>
      <c r="AD28" s="1436"/>
      <c r="AE28" s="1436"/>
      <c r="AF28" s="1436"/>
      <c r="AG28" s="1436"/>
      <c r="AH28" s="1436"/>
      <c r="AI28" s="1436"/>
    </row>
    <row r="29" spans="1:35" ht="13.8" thickBot="1">
      <c r="B29" s="1051"/>
      <c r="C29" s="1052"/>
      <c r="D29" s="1156"/>
      <c r="E29" s="1162"/>
      <c r="F29" s="1162"/>
      <c r="G29" s="1162"/>
      <c r="H29" s="1162"/>
      <c r="I29" s="1162"/>
      <c r="J29" s="1162"/>
      <c r="K29" s="1162"/>
      <c r="L29" s="1162"/>
      <c r="M29" s="1162"/>
      <c r="N29" s="1162"/>
      <c r="O29" s="1162"/>
      <c r="P29" s="1162"/>
      <c r="Q29" s="1162"/>
      <c r="R29" s="1162"/>
      <c r="S29" s="1162"/>
      <c r="T29" s="1162"/>
      <c r="U29" s="1162"/>
      <c r="V29" s="1162"/>
      <c r="W29" s="1162"/>
      <c r="X29" s="1162"/>
      <c r="Y29" s="1162"/>
      <c r="Z29" s="1162"/>
      <c r="AA29" s="1162"/>
      <c r="AB29" s="1162"/>
      <c r="AC29" s="1162"/>
      <c r="AD29" s="1162"/>
      <c r="AE29" s="1162"/>
      <c r="AF29" s="1162"/>
      <c r="AG29" s="1162"/>
      <c r="AH29" s="1162"/>
      <c r="AI29" s="1162"/>
    </row>
    <row r="30" spans="1:35">
      <c r="AD30" s="1437" t="s">
        <v>305</v>
      </c>
      <c r="AE30" s="1438"/>
      <c r="AF30" s="1160"/>
      <c r="AG30" s="1160"/>
      <c r="AH30" s="1053"/>
    </row>
    <row r="31" spans="1:35" ht="13.8" thickBot="1">
      <c r="AD31" s="1439"/>
      <c r="AE31" s="1440"/>
      <c r="AF31" s="1161"/>
      <c r="AG31" s="1161"/>
      <c r="AH31" s="1054"/>
    </row>
  </sheetData>
  <mergeCells count="27">
    <mergeCell ref="D27:AI27"/>
    <mergeCell ref="D28:AI28"/>
    <mergeCell ref="AD30:AE31"/>
    <mergeCell ref="D19:G19"/>
    <mergeCell ref="C20:G20"/>
    <mergeCell ref="C21:G21"/>
    <mergeCell ref="D23:AI23"/>
    <mergeCell ref="D24:AI24"/>
    <mergeCell ref="D25:AI25"/>
    <mergeCell ref="E18:G18"/>
    <mergeCell ref="C7:G7"/>
    <mergeCell ref="E8:G8"/>
    <mergeCell ref="E9:G9"/>
    <mergeCell ref="D10:G10"/>
    <mergeCell ref="E11:G11"/>
    <mergeCell ref="E12:G12"/>
    <mergeCell ref="E13:G13"/>
    <mergeCell ref="E14:G14"/>
    <mergeCell ref="D15:G15"/>
    <mergeCell ref="E16:G16"/>
    <mergeCell ref="D17:G17"/>
    <mergeCell ref="B1:AH1"/>
    <mergeCell ref="B2:AH2"/>
    <mergeCell ref="B4:G6"/>
    <mergeCell ref="H4:L5"/>
    <mergeCell ref="R4:AG5"/>
    <mergeCell ref="AH4:AH6"/>
  </mergeCells>
  <phoneticPr fontId="26"/>
  <pageMargins left="0.78740157480314965" right="0.78740157480314965" top="0.98425196850393704" bottom="0.98425196850393704" header="0.51181102362204722" footer="0.51181102362204722"/>
  <pageSetup paperSize="8" scale="5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74"/>
  <sheetViews>
    <sheetView view="pageBreakPreview" zoomScale="60" zoomScaleNormal="40" workbookViewId="0">
      <selection activeCell="AL93" sqref="AL93"/>
    </sheetView>
  </sheetViews>
  <sheetFormatPr defaultRowHeight="13.2"/>
  <cols>
    <col min="1" max="1" width="13.77734375" customWidth="1"/>
    <col min="2" max="2" width="6.21875" customWidth="1"/>
    <col min="3" max="3" width="18.77734375" customWidth="1"/>
    <col min="5" max="9" width="5" customWidth="1"/>
    <col min="10" max="13" width="12.44140625" customWidth="1"/>
    <col min="14" max="14" width="6.21875" customWidth="1"/>
  </cols>
  <sheetData>
    <row r="1" spans="1:36" ht="16.2">
      <c r="A1" s="618" t="s">
        <v>1025</v>
      </c>
      <c r="B1" s="566"/>
      <c r="C1" s="566"/>
      <c r="D1" s="566"/>
      <c r="E1" s="566"/>
      <c r="F1" s="566"/>
      <c r="G1" s="566"/>
      <c r="H1" s="566"/>
      <c r="I1" s="566"/>
      <c r="J1" s="566"/>
      <c r="K1" s="566"/>
      <c r="L1" s="566"/>
      <c r="M1" s="566"/>
      <c r="N1" s="566"/>
      <c r="O1" s="566"/>
      <c r="P1" s="566"/>
      <c r="Q1" s="566"/>
      <c r="R1" s="566"/>
      <c r="S1" s="566"/>
      <c r="T1" s="566"/>
      <c r="U1" s="566"/>
      <c r="V1" s="566"/>
      <c r="W1" s="566"/>
      <c r="X1" s="566"/>
      <c r="Y1" s="566"/>
      <c r="Z1" s="566"/>
      <c r="AA1" s="566"/>
      <c r="AB1" s="566"/>
      <c r="AC1" s="566"/>
      <c r="AD1" s="566"/>
      <c r="AE1" s="566"/>
      <c r="AF1" s="566"/>
      <c r="AG1" s="566"/>
      <c r="AH1" s="566"/>
      <c r="AI1" s="566"/>
      <c r="AJ1" s="566"/>
    </row>
    <row r="2" spans="1:36" ht="19.2">
      <c r="A2" s="1444" t="s">
        <v>979</v>
      </c>
      <c r="B2" s="1444"/>
      <c r="C2" s="1444"/>
      <c r="D2" s="1444"/>
      <c r="E2" s="1444"/>
      <c r="F2" s="1444"/>
      <c r="G2" s="1444"/>
      <c r="H2" s="1444"/>
      <c r="I2" s="1444"/>
      <c r="J2" s="1444"/>
      <c r="K2" s="1444"/>
      <c r="L2" s="1444"/>
      <c r="M2" s="1444"/>
      <c r="N2" s="1444"/>
      <c r="O2" s="1444"/>
      <c r="P2" s="1444"/>
      <c r="Q2" s="1444"/>
      <c r="R2" s="1444"/>
      <c r="S2" s="1444"/>
      <c r="T2" s="1444"/>
      <c r="U2" s="1444"/>
      <c r="V2" s="1444"/>
      <c r="W2" s="1444"/>
      <c r="X2" s="1444"/>
      <c r="Y2" s="1444"/>
      <c r="Z2" s="1444"/>
      <c r="AA2" s="1444"/>
      <c r="AB2" s="1444"/>
      <c r="AC2" s="1444"/>
      <c r="AD2" s="1444"/>
      <c r="AE2" s="1444"/>
      <c r="AF2" s="1444"/>
      <c r="AG2" s="1444"/>
      <c r="AH2" s="1444"/>
      <c r="AI2" s="1444"/>
      <c r="AJ2" s="567"/>
    </row>
    <row r="3" spans="1:36" ht="13.8" thickBot="1">
      <c r="A3" s="568"/>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c r="AB3" s="568"/>
      <c r="AC3" s="568"/>
      <c r="AD3" s="568"/>
      <c r="AE3" s="568"/>
      <c r="AF3" s="568"/>
      <c r="AG3" s="568"/>
      <c r="AH3" s="569"/>
      <c r="AI3" s="568"/>
      <c r="AJ3" s="566"/>
    </row>
    <row r="4" spans="1:36">
      <c r="A4" s="1445" t="s">
        <v>909</v>
      </c>
      <c r="B4" s="1447" t="s">
        <v>910</v>
      </c>
      <c r="C4" s="1449" t="s">
        <v>911</v>
      </c>
      <c r="D4" s="1451" t="s">
        <v>912</v>
      </c>
      <c r="E4" s="1453" t="s">
        <v>913</v>
      </c>
      <c r="F4" s="1453" t="s">
        <v>934</v>
      </c>
      <c r="G4" s="1455" t="s">
        <v>914</v>
      </c>
      <c r="H4" s="1456"/>
      <c r="I4" s="1457"/>
      <c r="J4" s="1455" t="s">
        <v>915</v>
      </c>
      <c r="K4" s="1456"/>
      <c r="L4" s="1456"/>
      <c r="M4" s="1456"/>
      <c r="N4" s="1460" t="s">
        <v>935</v>
      </c>
      <c r="O4" s="1456" t="s">
        <v>992</v>
      </c>
      <c r="P4" s="1456"/>
      <c r="Q4" s="1456"/>
      <c r="R4" s="1456"/>
      <c r="S4" s="1456"/>
      <c r="T4" s="1456"/>
      <c r="U4" s="1456"/>
      <c r="V4" s="1456"/>
      <c r="W4" s="1456"/>
      <c r="X4" s="1456"/>
      <c r="Y4" s="1456"/>
      <c r="Z4" s="1456"/>
      <c r="AA4" s="1456"/>
      <c r="AB4" s="1456"/>
      <c r="AC4" s="1456"/>
      <c r="AD4" s="1456"/>
      <c r="AE4" s="1456"/>
      <c r="AF4" s="1456"/>
      <c r="AG4" s="1456"/>
      <c r="AH4" s="1462"/>
      <c r="AI4" s="1458" t="s">
        <v>916</v>
      </c>
      <c r="AJ4" s="568"/>
    </row>
    <row r="5" spans="1:36" ht="13.8" thickBot="1">
      <c r="A5" s="1446"/>
      <c r="B5" s="1448"/>
      <c r="C5" s="1450"/>
      <c r="D5" s="1452"/>
      <c r="E5" s="1454"/>
      <c r="F5" s="1454"/>
      <c r="G5" s="635" t="s">
        <v>957</v>
      </c>
      <c r="H5" s="635" t="s">
        <v>958</v>
      </c>
      <c r="I5" s="635" t="s">
        <v>959</v>
      </c>
      <c r="J5" s="619" t="s">
        <v>917</v>
      </c>
      <c r="K5" s="619" t="s">
        <v>918</v>
      </c>
      <c r="L5" s="619" t="s">
        <v>919</v>
      </c>
      <c r="M5" s="619" t="s">
        <v>920</v>
      </c>
      <c r="N5" s="1461"/>
      <c r="O5" s="570" t="s">
        <v>956</v>
      </c>
      <c r="P5" s="570" t="s">
        <v>960</v>
      </c>
      <c r="Q5" s="570" t="s">
        <v>961</v>
      </c>
      <c r="R5" s="570" t="s">
        <v>962</v>
      </c>
      <c r="S5" s="570" t="s">
        <v>963</v>
      </c>
      <c r="T5" s="570" t="s">
        <v>964</v>
      </c>
      <c r="U5" s="570" t="s">
        <v>965</v>
      </c>
      <c r="V5" s="570" t="s">
        <v>966</v>
      </c>
      <c r="W5" s="570" t="s">
        <v>967</v>
      </c>
      <c r="X5" s="570" t="s">
        <v>968</v>
      </c>
      <c r="Y5" s="570" t="s">
        <v>969</v>
      </c>
      <c r="Z5" s="570" t="s">
        <v>970</v>
      </c>
      <c r="AA5" s="570" t="s">
        <v>971</v>
      </c>
      <c r="AB5" s="570" t="s">
        <v>972</v>
      </c>
      <c r="AC5" s="570" t="s">
        <v>973</v>
      </c>
      <c r="AD5" s="570" t="s">
        <v>974</v>
      </c>
      <c r="AE5" s="570" t="s">
        <v>975</v>
      </c>
      <c r="AF5" s="570" t="s">
        <v>976</v>
      </c>
      <c r="AG5" s="570" t="s">
        <v>977</v>
      </c>
      <c r="AH5" s="570" t="s">
        <v>978</v>
      </c>
      <c r="AI5" s="1459"/>
      <c r="AJ5" s="568"/>
    </row>
    <row r="6" spans="1:36" ht="13.8" thickBot="1">
      <c r="A6" s="1469" t="s">
        <v>776</v>
      </c>
      <c r="B6" s="1470"/>
      <c r="C6" s="1470"/>
      <c r="D6" s="1470"/>
      <c r="E6" s="1470"/>
      <c r="F6" s="1470"/>
      <c r="G6" s="1470"/>
      <c r="H6" s="1470"/>
      <c r="I6" s="1470"/>
      <c r="J6" s="1470"/>
      <c r="K6" s="1470"/>
      <c r="L6" s="1470"/>
      <c r="M6" s="1470"/>
      <c r="N6" s="1470"/>
      <c r="O6" s="1470"/>
      <c r="P6" s="1470"/>
      <c r="Q6" s="1470"/>
      <c r="R6" s="1470"/>
      <c r="S6" s="1470"/>
      <c r="T6" s="1470"/>
      <c r="U6" s="1470"/>
      <c r="V6" s="1470"/>
      <c r="W6" s="1470"/>
      <c r="X6" s="1470"/>
      <c r="Y6" s="1470"/>
      <c r="Z6" s="1470"/>
      <c r="AA6" s="1470"/>
      <c r="AB6" s="1470"/>
      <c r="AC6" s="1470"/>
      <c r="AD6" s="1470"/>
      <c r="AE6" s="1470"/>
      <c r="AF6" s="1470"/>
      <c r="AG6" s="1470"/>
      <c r="AH6" s="1470"/>
      <c r="AI6" s="1471"/>
      <c r="AJ6" s="568"/>
    </row>
    <row r="7" spans="1:36">
      <c r="A7" s="1464" t="s">
        <v>938</v>
      </c>
      <c r="B7" s="571"/>
      <c r="C7" s="572"/>
      <c r="D7" s="573"/>
      <c r="E7" s="573"/>
      <c r="F7" s="573"/>
      <c r="G7" s="573"/>
      <c r="H7" s="573"/>
      <c r="I7" s="573"/>
      <c r="J7" s="573"/>
      <c r="K7" s="573"/>
      <c r="L7" s="573"/>
      <c r="M7" s="573"/>
      <c r="N7" s="574"/>
      <c r="O7" s="575"/>
      <c r="P7" s="576"/>
      <c r="Q7" s="576"/>
      <c r="R7" s="576"/>
      <c r="S7" s="576"/>
      <c r="T7" s="576"/>
      <c r="U7" s="576"/>
      <c r="V7" s="576"/>
      <c r="W7" s="576"/>
      <c r="X7" s="576"/>
      <c r="Y7" s="576"/>
      <c r="Z7" s="576"/>
      <c r="AA7" s="576"/>
      <c r="AB7" s="576"/>
      <c r="AC7" s="576"/>
      <c r="AD7" s="576"/>
      <c r="AE7" s="576"/>
      <c r="AF7" s="576"/>
      <c r="AG7" s="577"/>
      <c r="AH7" s="578"/>
      <c r="AI7" s="579"/>
      <c r="AJ7" s="566"/>
    </row>
    <row r="8" spans="1:36">
      <c r="A8" s="1467"/>
      <c r="B8" s="580"/>
      <c r="C8" s="581"/>
      <c r="D8" s="582"/>
      <c r="E8" s="582"/>
      <c r="F8" s="582"/>
      <c r="G8" s="582"/>
      <c r="H8" s="582"/>
      <c r="I8" s="582"/>
      <c r="J8" s="582"/>
      <c r="K8" s="582"/>
      <c r="L8" s="582"/>
      <c r="M8" s="582"/>
      <c r="N8" s="583"/>
      <c r="O8" s="584"/>
      <c r="P8" s="585"/>
      <c r="Q8" s="585"/>
      <c r="R8" s="585"/>
      <c r="S8" s="585"/>
      <c r="T8" s="585"/>
      <c r="U8" s="585"/>
      <c r="V8" s="585"/>
      <c r="W8" s="585"/>
      <c r="X8" s="585"/>
      <c r="Y8" s="585"/>
      <c r="Z8" s="585"/>
      <c r="AA8" s="585"/>
      <c r="AB8" s="585"/>
      <c r="AC8" s="585"/>
      <c r="AD8" s="585"/>
      <c r="AE8" s="585"/>
      <c r="AF8" s="585"/>
      <c r="AG8" s="586"/>
      <c r="AH8" s="587"/>
      <c r="AI8" s="588"/>
      <c r="AJ8" s="566"/>
    </row>
    <row r="9" spans="1:36">
      <c r="A9" s="1467"/>
      <c r="B9" s="580"/>
      <c r="C9" s="581"/>
      <c r="D9" s="582"/>
      <c r="E9" s="582"/>
      <c r="F9" s="582"/>
      <c r="G9" s="582"/>
      <c r="H9" s="582"/>
      <c r="I9" s="582"/>
      <c r="J9" s="582"/>
      <c r="K9" s="582"/>
      <c r="L9" s="582"/>
      <c r="M9" s="582"/>
      <c r="N9" s="583"/>
      <c r="O9" s="584"/>
      <c r="P9" s="585"/>
      <c r="Q9" s="585"/>
      <c r="R9" s="585"/>
      <c r="S9" s="585"/>
      <c r="T9" s="585"/>
      <c r="U9" s="585"/>
      <c r="V9" s="585"/>
      <c r="W9" s="585"/>
      <c r="X9" s="585"/>
      <c r="Y9" s="585"/>
      <c r="Z9" s="585"/>
      <c r="AA9" s="585"/>
      <c r="AB9" s="585"/>
      <c r="AC9" s="585"/>
      <c r="AD9" s="585"/>
      <c r="AE9" s="585"/>
      <c r="AF9" s="585"/>
      <c r="AG9" s="586"/>
      <c r="AH9" s="587"/>
      <c r="AI9" s="588"/>
      <c r="AJ9" s="566"/>
    </row>
    <row r="10" spans="1:36">
      <c r="A10" s="1468"/>
      <c r="B10" s="589"/>
      <c r="C10" s="590"/>
      <c r="D10" s="591"/>
      <c r="E10" s="591"/>
      <c r="F10" s="591"/>
      <c r="G10" s="591"/>
      <c r="H10" s="591"/>
      <c r="I10" s="591"/>
      <c r="J10" s="591"/>
      <c r="K10" s="591"/>
      <c r="L10" s="591"/>
      <c r="M10" s="591"/>
      <c r="N10" s="592"/>
      <c r="O10" s="593"/>
      <c r="P10" s="594"/>
      <c r="Q10" s="594"/>
      <c r="R10" s="594"/>
      <c r="S10" s="594"/>
      <c r="T10" s="594"/>
      <c r="U10" s="594"/>
      <c r="V10" s="594"/>
      <c r="W10" s="594"/>
      <c r="X10" s="594"/>
      <c r="Y10" s="594"/>
      <c r="Z10" s="594"/>
      <c r="AA10" s="594"/>
      <c r="AB10" s="594"/>
      <c r="AC10" s="594"/>
      <c r="AD10" s="594"/>
      <c r="AE10" s="594"/>
      <c r="AF10" s="594"/>
      <c r="AG10" s="595"/>
      <c r="AH10" s="596"/>
      <c r="AI10" s="597"/>
      <c r="AJ10" s="566"/>
    </row>
    <row r="11" spans="1:36">
      <c r="A11" s="1463" t="s">
        <v>939</v>
      </c>
      <c r="B11" s="598"/>
      <c r="C11" s="599"/>
      <c r="D11" s="600"/>
      <c r="E11" s="600"/>
      <c r="F11" s="600"/>
      <c r="G11" s="600"/>
      <c r="H11" s="600"/>
      <c r="I11" s="600"/>
      <c r="J11" s="600"/>
      <c r="K11" s="600"/>
      <c r="L11" s="600"/>
      <c r="M11" s="600"/>
      <c r="N11" s="601"/>
      <c r="O11" s="602"/>
      <c r="P11" s="603"/>
      <c r="Q11" s="603"/>
      <c r="R11" s="603"/>
      <c r="S11" s="603"/>
      <c r="T11" s="603"/>
      <c r="U11" s="603"/>
      <c r="V11" s="603"/>
      <c r="W11" s="603"/>
      <c r="X11" s="603"/>
      <c r="Y11" s="603"/>
      <c r="Z11" s="603"/>
      <c r="AA11" s="603"/>
      <c r="AB11" s="603"/>
      <c r="AC11" s="603"/>
      <c r="AD11" s="603"/>
      <c r="AE11" s="603"/>
      <c r="AF11" s="603"/>
      <c r="AG11" s="604"/>
      <c r="AH11" s="605"/>
      <c r="AI11" s="606"/>
      <c r="AJ11" s="566"/>
    </row>
    <row r="12" spans="1:36">
      <c r="A12" s="1464"/>
      <c r="B12" s="580"/>
      <c r="C12" s="581"/>
      <c r="D12" s="582"/>
      <c r="E12" s="582"/>
      <c r="F12" s="582"/>
      <c r="G12" s="582"/>
      <c r="H12" s="582"/>
      <c r="I12" s="582"/>
      <c r="J12" s="582"/>
      <c r="K12" s="582"/>
      <c r="L12" s="582"/>
      <c r="M12" s="582"/>
      <c r="N12" s="583"/>
      <c r="O12" s="584"/>
      <c r="P12" s="585"/>
      <c r="Q12" s="585"/>
      <c r="R12" s="585"/>
      <c r="S12" s="585"/>
      <c r="T12" s="585"/>
      <c r="U12" s="585"/>
      <c r="V12" s="585"/>
      <c r="W12" s="585"/>
      <c r="X12" s="585"/>
      <c r="Y12" s="585"/>
      <c r="Z12" s="585"/>
      <c r="AA12" s="585"/>
      <c r="AB12" s="585"/>
      <c r="AC12" s="585"/>
      <c r="AD12" s="585"/>
      <c r="AE12" s="585"/>
      <c r="AF12" s="585"/>
      <c r="AG12" s="586"/>
      <c r="AH12" s="587"/>
      <c r="AI12" s="588"/>
      <c r="AJ12" s="566"/>
    </row>
    <row r="13" spans="1:36">
      <c r="A13" s="1464"/>
      <c r="B13" s="580"/>
      <c r="C13" s="581"/>
      <c r="D13" s="582"/>
      <c r="E13" s="582"/>
      <c r="F13" s="582"/>
      <c r="G13" s="582"/>
      <c r="H13" s="582"/>
      <c r="I13" s="582"/>
      <c r="J13" s="582"/>
      <c r="K13" s="582"/>
      <c r="L13" s="582"/>
      <c r="M13" s="582"/>
      <c r="N13" s="583"/>
      <c r="O13" s="584"/>
      <c r="P13" s="585"/>
      <c r="Q13" s="585"/>
      <c r="R13" s="585"/>
      <c r="S13" s="585"/>
      <c r="T13" s="585"/>
      <c r="U13" s="585"/>
      <c r="V13" s="585"/>
      <c r="W13" s="585"/>
      <c r="X13" s="585"/>
      <c r="Y13" s="585"/>
      <c r="Z13" s="585"/>
      <c r="AA13" s="585"/>
      <c r="AB13" s="585"/>
      <c r="AC13" s="585"/>
      <c r="AD13" s="585"/>
      <c r="AE13" s="585"/>
      <c r="AF13" s="585"/>
      <c r="AG13" s="586"/>
      <c r="AH13" s="587"/>
      <c r="AI13" s="588"/>
      <c r="AJ13" s="566"/>
    </row>
    <row r="14" spans="1:36">
      <c r="A14" s="1465"/>
      <c r="B14" s="607"/>
      <c r="C14" s="608"/>
      <c r="D14" s="609"/>
      <c r="E14" s="609"/>
      <c r="F14" s="609"/>
      <c r="G14" s="609"/>
      <c r="H14" s="609"/>
      <c r="I14" s="609"/>
      <c r="J14" s="609"/>
      <c r="K14" s="609"/>
      <c r="L14" s="609"/>
      <c r="M14" s="609"/>
      <c r="N14" s="610"/>
      <c r="O14" s="611"/>
      <c r="P14" s="612"/>
      <c r="Q14" s="612"/>
      <c r="R14" s="612"/>
      <c r="S14" s="612"/>
      <c r="T14" s="612"/>
      <c r="U14" s="612"/>
      <c r="V14" s="612"/>
      <c r="W14" s="612"/>
      <c r="X14" s="612"/>
      <c r="Y14" s="612"/>
      <c r="Z14" s="612"/>
      <c r="AA14" s="612"/>
      <c r="AB14" s="612"/>
      <c r="AC14" s="612"/>
      <c r="AD14" s="612"/>
      <c r="AE14" s="612"/>
      <c r="AF14" s="612"/>
      <c r="AG14" s="613"/>
      <c r="AH14" s="614"/>
      <c r="AI14" s="615"/>
      <c r="AJ14" s="566"/>
    </row>
    <row r="15" spans="1:36">
      <c r="A15" s="1463" t="s">
        <v>922</v>
      </c>
      <c r="B15" s="598"/>
      <c r="C15" s="599"/>
      <c r="D15" s="600"/>
      <c r="E15" s="600"/>
      <c r="F15" s="600"/>
      <c r="G15" s="600"/>
      <c r="H15" s="600"/>
      <c r="I15" s="600"/>
      <c r="J15" s="600"/>
      <c r="K15" s="600"/>
      <c r="L15" s="600"/>
      <c r="M15" s="600"/>
      <c r="N15" s="601"/>
      <c r="O15" s="602"/>
      <c r="P15" s="603"/>
      <c r="Q15" s="603"/>
      <c r="R15" s="603"/>
      <c r="S15" s="603"/>
      <c r="T15" s="603"/>
      <c r="U15" s="603"/>
      <c r="V15" s="603"/>
      <c r="W15" s="603"/>
      <c r="X15" s="603"/>
      <c r="Y15" s="603"/>
      <c r="Z15" s="603"/>
      <c r="AA15" s="603"/>
      <c r="AB15" s="603"/>
      <c r="AC15" s="603"/>
      <c r="AD15" s="603"/>
      <c r="AE15" s="603"/>
      <c r="AF15" s="603"/>
      <c r="AG15" s="604"/>
      <c r="AH15" s="605"/>
      <c r="AI15" s="606"/>
      <c r="AJ15" s="566"/>
    </row>
    <row r="16" spans="1:36">
      <c r="A16" s="1464"/>
      <c r="B16" s="580"/>
      <c r="C16" s="581"/>
      <c r="D16" s="582"/>
      <c r="E16" s="582"/>
      <c r="F16" s="582"/>
      <c r="G16" s="582"/>
      <c r="H16" s="582"/>
      <c r="I16" s="582"/>
      <c r="J16" s="582"/>
      <c r="K16" s="582"/>
      <c r="L16" s="582"/>
      <c r="M16" s="582"/>
      <c r="N16" s="583"/>
      <c r="O16" s="584"/>
      <c r="P16" s="585"/>
      <c r="Q16" s="585"/>
      <c r="R16" s="585"/>
      <c r="S16" s="585"/>
      <c r="T16" s="585"/>
      <c r="U16" s="585"/>
      <c r="V16" s="585"/>
      <c r="W16" s="585"/>
      <c r="X16" s="585"/>
      <c r="Y16" s="585"/>
      <c r="Z16" s="585"/>
      <c r="AA16" s="585"/>
      <c r="AB16" s="585"/>
      <c r="AC16" s="585"/>
      <c r="AD16" s="585"/>
      <c r="AE16" s="585"/>
      <c r="AF16" s="585"/>
      <c r="AG16" s="586"/>
      <c r="AH16" s="587"/>
      <c r="AI16" s="588"/>
      <c r="AJ16" s="566"/>
    </row>
    <row r="17" spans="1:36">
      <c r="A17" s="1464"/>
      <c r="B17" s="580"/>
      <c r="C17" s="581"/>
      <c r="D17" s="582"/>
      <c r="E17" s="582"/>
      <c r="F17" s="582"/>
      <c r="G17" s="582"/>
      <c r="H17" s="582"/>
      <c r="I17" s="582"/>
      <c r="J17" s="582"/>
      <c r="K17" s="582"/>
      <c r="L17" s="582"/>
      <c r="M17" s="582"/>
      <c r="N17" s="583"/>
      <c r="O17" s="584"/>
      <c r="P17" s="585"/>
      <c r="Q17" s="585"/>
      <c r="R17" s="585"/>
      <c r="S17" s="585"/>
      <c r="T17" s="585"/>
      <c r="U17" s="585"/>
      <c r="V17" s="585"/>
      <c r="W17" s="585"/>
      <c r="X17" s="585"/>
      <c r="Y17" s="585"/>
      <c r="Z17" s="585"/>
      <c r="AA17" s="585"/>
      <c r="AB17" s="585"/>
      <c r="AC17" s="585"/>
      <c r="AD17" s="585"/>
      <c r="AE17" s="585"/>
      <c r="AF17" s="585"/>
      <c r="AG17" s="586"/>
      <c r="AH17" s="587"/>
      <c r="AI17" s="588"/>
      <c r="AJ17" s="566"/>
    </row>
    <row r="18" spans="1:36">
      <c r="A18" s="1465"/>
      <c r="B18" s="589"/>
      <c r="C18" s="590"/>
      <c r="D18" s="591"/>
      <c r="E18" s="591"/>
      <c r="F18" s="591"/>
      <c r="G18" s="591"/>
      <c r="H18" s="591"/>
      <c r="I18" s="591"/>
      <c r="J18" s="591"/>
      <c r="K18" s="591"/>
      <c r="L18" s="591"/>
      <c r="M18" s="591"/>
      <c r="N18" s="592"/>
      <c r="O18" s="593"/>
      <c r="P18" s="594"/>
      <c r="Q18" s="594"/>
      <c r="R18" s="594"/>
      <c r="S18" s="594"/>
      <c r="T18" s="594"/>
      <c r="U18" s="594"/>
      <c r="V18" s="594"/>
      <c r="W18" s="594"/>
      <c r="X18" s="594"/>
      <c r="Y18" s="594"/>
      <c r="Z18" s="594"/>
      <c r="AA18" s="594"/>
      <c r="AB18" s="594"/>
      <c r="AC18" s="594"/>
      <c r="AD18" s="594"/>
      <c r="AE18" s="594"/>
      <c r="AF18" s="594"/>
      <c r="AG18" s="595"/>
      <c r="AH18" s="596"/>
      <c r="AI18" s="597"/>
      <c r="AJ18" s="566"/>
    </row>
    <row r="19" spans="1:36">
      <c r="A19" s="1463" t="s">
        <v>940</v>
      </c>
      <c r="B19" s="598"/>
      <c r="C19" s="599"/>
      <c r="D19" s="600"/>
      <c r="E19" s="600"/>
      <c r="F19" s="600"/>
      <c r="G19" s="600"/>
      <c r="H19" s="600"/>
      <c r="I19" s="600"/>
      <c r="J19" s="600"/>
      <c r="K19" s="600"/>
      <c r="L19" s="600"/>
      <c r="M19" s="600"/>
      <c r="N19" s="601"/>
      <c r="O19" s="602"/>
      <c r="P19" s="603"/>
      <c r="Q19" s="603"/>
      <c r="R19" s="603"/>
      <c r="S19" s="603"/>
      <c r="T19" s="603"/>
      <c r="U19" s="603"/>
      <c r="V19" s="603"/>
      <c r="W19" s="603"/>
      <c r="X19" s="603"/>
      <c r="Y19" s="603"/>
      <c r="Z19" s="603"/>
      <c r="AA19" s="603"/>
      <c r="AB19" s="603"/>
      <c r="AC19" s="603"/>
      <c r="AD19" s="603"/>
      <c r="AE19" s="603"/>
      <c r="AF19" s="603"/>
      <c r="AG19" s="604"/>
      <c r="AH19" s="605"/>
      <c r="AI19" s="606"/>
      <c r="AJ19" s="566"/>
    </row>
    <row r="20" spans="1:36">
      <c r="A20" s="1464"/>
      <c r="B20" s="580"/>
      <c r="C20" s="581"/>
      <c r="D20" s="582"/>
      <c r="E20" s="582"/>
      <c r="F20" s="582"/>
      <c r="G20" s="582"/>
      <c r="H20" s="582"/>
      <c r="I20" s="582"/>
      <c r="J20" s="582"/>
      <c r="K20" s="582"/>
      <c r="L20" s="582"/>
      <c r="M20" s="582"/>
      <c r="N20" s="583"/>
      <c r="O20" s="584"/>
      <c r="P20" s="585"/>
      <c r="Q20" s="585"/>
      <c r="R20" s="585"/>
      <c r="S20" s="585"/>
      <c r="T20" s="585"/>
      <c r="U20" s="585"/>
      <c r="V20" s="585"/>
      <c r="W20" s="585"/>
      <c r="X20" s="585"/>
      <c r="Y20" s="585"/>
      <c r="Z20" s="585"/>
      <c r="AA20" s="585"/>
      <c r="AB20" s="585"/>
      <c r="AC20" s="585"/>
      <c r="AD20" s="585"/>
      <c r="AE20" s="585"/>
      <c r="AF20" s="585"/>
      <c r="AG20" s="586"/>
      <c r="AH20" s="587"/>
      <c r="AI20" s="588"/>
      <c r="AJ20" s="566"/>
    </row>
    <row r="21" spans="1:36">
      <c r="A21" s="1464"/>
      <c r="B21" s="580"/>
      <c r="C21" s="581"/>
      <c r="D21" s="582"/>
      <c r="E21" s="582"/>
      <c r="F21" s="582"/>
      <c r="G21" s="582"/>
      <c r="H21" s="582"/>
      <c r="I21" s="582"/>
      <c r="J21" s="582"/>
      <c r="K21" s="582"/>
      <c r="L21" s="582"/>
      <c r="M21" s="582"/>
      <c r="N21" s="583"/>
      <c r="O21" s="584"/>
      <c r="P21" s="585"/>
      <c r="Q21" s="585"/>
      <c r="R21" s="585"/>
      <c r="S21" s="585"/>
      <c r="T21" s="585"/>
      <c r="U21" s="585"/>
      <c r="V21" s="585"/>
      <c r="W21" s="585"/>
      <c r="X21" s="585"/>
      <c r="Y21" s="585"/>
      <c r="Z21" s="585"/>
      <c r="AA21" s="585"/>
      <c r="AB21" s="585"/>
      <c r="AC21" s="585"/>
      <c r="AD21" s="585"/>
      <c r="AE21" s="585"/>
      <c r="AF21" s="585"/>
      <c r="AG21" s="586"/>
      <c r="AH21" s="587"/>
      <c r="AI21" s="588"/>
      <c r="AJ21" s="566"/>
    </row>
    <row r="22" spans="1:36">
      <c r="A22" s="1465"/>
      <c r="B22" s="589"/>
      <c r="C22" s="590"/>
      <c r="D22" s="591"/>
      <c r="E22" s="591"/>
      <c r="F22" s="591"/>
      <c r="G22" s="591"/>
      <c r="H22" s="591"/>
      <c r="I22" s="591"/>
      <c r="J22" s="591"/>
      <c r="K22" s="591"/>
      <c r="L22" s="591"/>
      <c r="M22" s="591"/>
      <c r="N22" s="592"/>
      <c r="O22" s="593"/>
      <c r="P22" s="594"/>
      <c r="Q22" s="594"/>
      <c r="R22" s="594"/>
      <c r="S22" s="594"/>
      <c r="T22" s="594"/>
      <c r="U22" s="594"/>
      <c r="V22" s="594"/>
      <c r="W22" s="594"/>
      <c r="X22" s="594"/>
      <c r="Y22" s="594"/>
      <c r="Z22" s="594"/>
      <c r="AA22" s="594"/>
      <c r="AB22" s="594"/>
      <c r="AC22" s="594"/>
      <c r="AD22" s="594"/>
      <c r="AE22" s="594"/>
      <c r="AF22" s="594"/>
      <c r="AG22" s="595"/>
      <c r="AH22" s="596"/>
      <c r="AI22" s="597"/>
      <c r="AJ22" s="566"/>
    </row>
    <row r="23" spans="1:36">
      <c r="A23" s="1463" t="s">
        <v>923</v>
      </c>
      <c r="B23" s="598"/>
      <c r="C23" s="599"/>
      <c r="D23" s="600"/>
      <c r="E23" s="600"/>
      <c r="F23" s="600"/>
      <c r="G23" s="600"/>
      <c r="H23" s="600"/>
      <c r="I23" s="600"/>
      <c r="J23" s="600"/>
      <c r="K23" s="600"/>
      <c r="L23" s="600"/>
      <c r="M23" s="600"/>
      <c r="N23" s="601"/>
      <c r="O23" s="602"/>
      <c r="P23" s="603"/>
      <c r="Q23" s="603"/>
      <c r="R23" s="603"/>
      <c r="S23" s="603"/>
      <c r="T23" s="603"/>
      <c r="U23" s="603"/>
      <c r="V23" s="603"/>
      <c r="W23" s="603"/>
      <c r="X23" s="603"/>
      <c r="Y23" s="603"/>
      <c r="Z23" s="603"/>
      <c r="AA23" s="603"/>
      <c r="AB23" s="603"/>
      <c r="AC23" s="603"/>
      <c r="AD23" s="603"/>
      <c r="AE23" s="603"/>
      <c r="AF23" s="603"/>
      <c r="AG23" s="604"/>
      <c r="AH23" s="605"/>
      <c r="AI23" s="606"/>
      <c r="AJ23" s="566"/>
    </row>
    <row r="24" spans="1:36">
      <c r="A24" s="1464"/>
      <c r="B24" s="580"/>
      <c r="C24" s="581"/>
      <c r="D24" s="582"/>
      <c r="E24" s="582"/>
      <c r="F24" s="582"/>
      <c r="G24" s="582"/>
      <c r="H24" s="582"/>
      <c r="I24" s="582"/>
      <c r="J24" s="582"/>
      <c r="K24" s="582"/>
      <c r="L24" s="582"/>
      <c r="M24" s="582"/>
      <c r="N24" s="583"/>
      <c r="O24" s="584"/>
      <c r="P24" s="585"/>
      <c r="Q24" s="585"/>
      <c r="R24" s="585"/>
      <c r="S24" s="585"/>
      <c r="T24" s="585"/>
      <c r="U24" s="585"/>
      <c r="V24" s="585"/>
      <c r="W24" s="585"/>
      <c r="X24" s="585"/>
      <c r="Y24" s="585"/>
      <c r="Z24" s="585"/>
      <c r="AA24" s="585"/>
      <c r="AB24" s="585"/>
      <c r="AC24" s="585"/>
      <c r="AD24" s="585"/>
      <c r="AE24" s="585"/>
      <c r="AF24" s="585"/>
      <c r="AG24" s="586"/>
      <c r="AH24" s="587"/>
      <c r="AI24" s="588"/>
      <c r="AJ24" s="566"/>
    </row>
    <row r="25" spans="1:36">
      <c r="A25" s="1464"/>
      <c r="B25" s="580"/>
      <c r="C25" s="581"/>
      <c r="D25" s="582"/>
      <c r="E25" s="582"/>
      <c r="F25" s="582"/>
      <c r="G25" s="582"/>
      <c r="H25" s="582"/>
      <c r="I25" s="582"/>
      <c r="J25" s="582"/>
      <c r="K25" s="582"/>
      <c r="L25" s="582"/>
      <c r="M25" s="582"/>
      <c r="N25" s="583"/>
      <c r="O25" s="584"/>
      <c r="P25" s="585"/>
      <c r="Q25" s="585"/>
      <c r="R25" s="585"/>
      <c r="S25" s="585"/>
      <c r="T25" s="585"/>
      <c r="U25" s="585"/>
      <c r="V25" s="585"/>
      <c r="W25" s="585"/>
      <c r="X25" s="585"/>
      <c r="Y25" s="585"/>
      <c r="Z25" s="585"/>
      <c r="AA25" s="585"/>
      <c r="AB25" s="585"/>
      <c r="AC25" s="585"/>
      <c r="AD25" s="585"/>
      <c r="AE25" s="585"/>
      <c r="AF25" s="585"/>
      <c r="AG25" s="586"/>
      <c r="AH25" s="587"/>
      <c r="AI25" s="588"/>
      <c r="AJ25" s="566"/>
    </row>
    <row r="26" spans="1:36">
      <c r="A26" s="1465"/>
      <c r="B26" s="607"/>
      <c r="C26" s="608"/>
      <c r="D26" s="609"/>
      <c r="E26" s="609"/>
      <c r="F26" s="609"/>
      <c r="G26" s="609"/>
      <c r="H26" s="609"/>
      <c r="I26" s="609"/>
      <c r="J26" s="609"/>
      <c r="K26" s="609"/>
      <c r="L26" s="609"/>
      <c r="M26" s="609"/>
      <c r="N26" s="610"/>
      <c r="O26" s="611"/>
      <c r="P26" s="612"/>
      <c r="Q26" s="612"/>
      <c r="R26" s="612"/>
      <c r="S26" s="612"/>
      <c r="T26" s="612"/>
      <c r="U26" s="612"/>
      <c r="V26" s="612"/>
      <c r="W26" s="612"/>
      <c r="X26" s="612"/>
      <c r="Y26" s="612"/>
      <c r="Z26" s="612"/>
      <c r="AA26" s="612"/>
      <c r="AB26" s="612"/>
      <c r="AC26" s="612"/>
      <c r="AD26" s="612"/>
      <c r="AE26" s="612"/>
      <c r="AF26" s="612"/>
      <c r="AG26" s="613"/>
      <c r="AH26" s="614"/>
      <c r="AI26" s="615"/>
      <c r="AJ26" s="566"/>
    </row>
    <row r="27" spans="1:36">
      <c r="A27" s="1463" t="s">
        <v>924</v>
      </c>
      <c r="B27" s="598"/>
      <c r="C27" s="599"/>
      <c r="D27" s="600"/>
      <c r="E27" s="600"/>
      <c r="F27" s="600"/>
      <c r="G27" s="600"/>
      <c r="H27" s="600"/>
      <c r="I27" s="600"/>
      <c r="J27" s="600"/>
      <c r="K27" s="600"/>
      <c r="L27" s="600"/>
      <c r="M27" s="600"/>
      <c r="N27" s="601"/>
      <c r="O27" s="602"/>
      <c r="P27" s="603"/>
      <c r="Q27" s="603"/>
      <c r="R27" s="603"/>
      <c r="S27" s="603"/>
      <c r="T27" s="603"/>
      <c r="U27" s="603"/>
      <c r="V27" s="603"/>
      <c r="W27" s="603"/>
      <c r="X27" s="603"/>
      <c r="Y27" s="603"/>
      <c r="Z27" s="603"/>
      <c r="AA27" s="603"/>
      <c r="AB27" s="603"/>
      <c r="AC27" s="603"/>
      <c r="AD27" s="603"/>
      <c r="AE27" s="603"/>
      <c r="AF27" s="603"/>
      <c r="AG27" s="604"/>
      <c r="AH27" s="605"/>
      <c r="AI27" s="606"/>
      <c r="AJ27" s="566"/>
    </row>
    <row r="28" spans="1:36">
      <c r="A28" s="1464"/>
      <c r="B28" s="580"/>
      <c r="C28" s="581"/>
      <c r="D28" s="582"/>
      <c r="E28" s="582"/>
      <c r="F28" s="582"/>
      <c r="G28" s="582"/>
      <c r="H28" s="582"/>
      <c r="I28" s="582"/>
      <c r="J28" s="582"/>
      <c r="K28" s="582"/>
      <c r="L28" s="582"/>
      <c r="M28" s="582"/>
      <c r="N28" s="583"/>
      <c r="O28" s="584"/>
      <c r="P28" s="585"/>
      <c r="Q28" s="585"/>
      <c r="R28" s="585"/>
      <c r="S28" s="585"/>
      <c r="T28" s="585"/>
      <c r="U28" s="585"/>
      <c r="V28" s="585"/>
      <c r="W28" s="585"/>
      <c r="X28" s="585"/>
      <c r="Y28" s="585"/>
      <c r="Z28" s="585"/>
      <c r="AA28" s="585"/>
      <c r="AB28" s="585"/>
      <c r="AC28" s="585"/>
      <c r="AD28" s="585"/>
      <c r="AE28" s="585"/>
      <c r="AF28" s="585"/>
      <c r="AG28" s="586"/>
      <c r="AH28" s="587"/>
      <c r="AI28" s="588"/>
      <c r="AJ28" s="566"/>
    </row>
    <row r="29" spans="1:36">
      <c r="A29" s="1464"/>
      <c r="B29" s="580"/>
      <c r="C29" s="581"/>
      <c r="D29" s="582"/>
      <c r="E29" s="582"/>
      <c r="F29" s="582"/>
      <c r="G29" s="582"/>
      <c r="H29" s="582"/>
      <c r="I29" s="582"/>
      <c r="J29" s="582"/>
      <c r="K29" s="582"/>
      <c r="L29" s="582"/>
      <c r="M29" s="582"/>
      <c r="N29" s="583"/>
      <c r="O29" s="584"/>
      <c r="P29" s="585"/>
      <c r="Q29" s="585"/>
      <c r="R29" s="585"/>
      <c r="S29" s="585"/>
      <c r="T29" s="585"/>
      <c r="U29" s="585"/>
      <c r="V29" s="585"/>
      <c r="W29" s="585"/>
      <c r="X29" s="585"/>
      <c r="Y29" s="585"/>
      <c r="Z29" s="585"/>
      <c r="AA29" s="585"/>
      <c r="AB29" s="585"/>
      <c r="AC29" s="585"/>
      <c r="AD29" s="585"/>
      <c r="AE29" s="585"/>
      <c r="AF29" s="585"/>
      <c r="AG29" s="586"/>
      <c r="AH29" s="587"/>
      <c r="AI29" s="588"/>
      <c r="AJ29" s="566"/>
    </row>
    <row r="30" spans="1:36">
      <c r="A30" s="1465"/>
      <c r="B30" s="589"/>
      <c r="C30" s="590"/>
      <c r="D30" s="591"/>
      <c r="E30" s="591"/>
      <c r="F30" s="591"/>
      <c r="G30" s="591"/>
      <c r="H30" s="591"/>
      <c r="I30" s="591"/>
      <c r="J30" s="591"/>
      <c r="K30" s="591"/>
      <c r="L30" s="591"/>
      <c r="M30" s="591"/>
      <c r="N30" s="592"/>
      <c r="O30" s="593"/>
      <c r="P30" s="594"/>
      <c r="Q30" s="594"/>
      <c r="R30" s="594"/>
      <c r="S30" s="594"/>
      <c r="T30" s="594"/>
      <c r="U30" s="594"/>
      <c r="V30" s="594"/>
      <c r="W30" s="594"/>
      <c r="X30" s="594"/>
      <c r="Y30" s="594"/>
      <c r="Z30" s="594"/>
      <c r="AA30" s="594"/>
      <c r="AB30" s="594"/>
      <c r="AC30" s="594"/>
      <c r="AD30" s="594"/>
      <c r="AE30" s="594"/>
      <c r="AF30" s="594"/>
      <c r="AG30" s="595"/>
      <c r="AH30" s="596"/>
      <c r="AI30" s="597"/>
      <c r="AJ30" s="566"/>
    </row>
    <row r="31" spans="1:36">
      <c r="A31" s="1463" t="s">
        <v>941</v>
      </c>
      <c r="B31" s="598"/>
      <c r="C31" s="599"/>
      <c r="D31" s="600"/>
      <c r="E31" s="600"/>
      <c r="F31" s="600"/>
      <c r="G31" s="600"/>
      <c r="H31" s="600"/>
      <c r="I31" s="600"/>
      <c r="J31" s="600"/>
      <c r="K31" s="600"/>
      <c r="L31" s="600"/>
      <c r="M31" s="600"/>
      <c r="N31" s="601"/>
      <c r="O31" s="602"/>
      <c r="P31" s="603"/>
      <c r="Q31" s="603"/>
      <c r="R31" s="603"/>
      <c r="S31" s="603"/>
      <c r="T31" s="603"/>
      <c r="U31" s="603"/>
      <c r="V31" s="603"/>
      <c r="W31" s="603"/>
      <c r="X31" s="603"/>
      <c r="Y31" s="603"/>
      <c r="Z31" s="603"/>
      <c r="AA31" s="603"/>
      <c r="AB31" s="603"/>
      <c r="AC31" s="603"/>
      <c r="AD31" s="603"/>
      <c r="AE31" s="603"/>
      <c r="AF31" s="603"/>
      <c r="AG31" s="604"/>
      <c r="AH31" s="605"/>
      <c r="AI31" s="606"/>
      <c r="AJ31" s="566"/>
    </row>
    <row r="32" spans="1:36">
      <c r="A32" s="1464"/>
      <c r="B32" s="580"/>
      <c r="C32" s="581"/>
      <c r="D32" s="582"/>
      <c r="E32" s="582"/>
      <c r="F32" s="582"/>
      <c r="G32" s="582"/>
      <c r="H32" s="582"/>
      <c r="I32" s="582"/>
      <c r="J32" s="582"/>
      <c r="K32" s="582"/>
      <c r="L32" s="582"/>
      <c r="M32" s="582"/>
      <c r="N32" s="583"/>
      <c r="O32" s="584"/>
      <c r="P32" s="585"/>
      <c r="Q32" s="585"/>
      <c r="R32" s="585"/>
      <c r="S32" s="585"/>
      <c r="T32" s="585"/>
      <c r="U32" s="585"/>
      <c r="V32" s="585"/>
      <c r="W32" s="585"/>
      <c r="X32" s="585"/>
      <c r="Y32" s="585"/>
      <c r="Z32" s="585"/>
      <c r="AA32" s="585"/>
      <c r="AB32" s="585"/>
      <c r="AC32" s="585"/>
      <c r="AD32" s="585"/>
      <c r="AE32" s="585"/>
      <c r="AF32" s="585"/>
      <c r="AG32" s="586"/>
      <c r="AH32" s="587"/>
      <c r="AI32" s="588"/>
      <c r="AJ32" s="566"/>
    </row>
    <row r="33" spans="1:36">
      <c r="A33" s="1464"/>
      <c r="B33" s="580"/>
      <c r="C33" s="581"/>
      <c r="D33" s="582"/>
      <c r="E33" s="582"/>
      <c r="F33" s="582"/>
      <c r="G33" s="582"/>
      <c r="H33" s="582"/>
      <c r="I33" s="582"/>
      <c r="J33" s="582"/>
      <c r="K33" s="582"/>
      <c r="L33" s="582"/>
      <c r="M33" s="582"/>
      <c r="N33" s="583"/>
      <c r="O33" s="584"/>
      <c r="P33" s="585"/>
      <c r="Q33" s="585"/>
      <c r="R33" s="585"/>
      <c r="S33" s="585"/>
      <c r="T33" s="585"/>
      <c r="U33" s="585"/>
      <c r="V33" s="585"/>
      <c r="W33" s="585"/>
      <c r="X33" s="585"/>
      <c r="Y33" s="585"/>
      <c r="Z33" s="585"/>
      <c r="AA33" s="585"/>
      <c r="AB33" s="585"/>
      <c r="AC33" s="585"/>
      <c r="AD33" s="585"/>
      <c r="AE33" s="585"/>
      <c r="AF33" s="585"/>
      <c r="AG33" s="586"/>
      <c r="AH33" s="587"/>
      <c r="AI33" s="588"/>
      <c r="AJ33" s="566"/>
    </row>
    <row r="34" spans="1:36">
      <c r="A34" s="1465"/>
      <c r="B34" s="589"/>
      <c r="C34" s="590"/>
      <c r="D34" s="591"/>
      <c r="E34" s="591"/>
      <c r="F34" s="591"/>
      <c r="G34" s="591"/>
      <c r="H34" s="591"/>
      <c r="I34" s="591"/>
      <c r="J34" s="591"/>
      <c r="K34" s="591"/>
      <c r="L34" s="591"/>
      <c r="M34" s="591"/>
      <c r="N34" s="592"/>
      <c r="O34" s="593"/>
      <c r="P34" s="594"/>
      <c r="Q34" s="594"/>
      <c r="R34" s="594"/>
      <c r="S34" s="594"/>
      <c r="T34" s="594"/>
      <c r="U34" s="594"/>
      <c r="V34" s="594"/>
      <c r="W34" s="594"/>
      <c r="X34" s="594"/>
      <c r="Y34" s="594"/>
      <c r="Z34" s="594"/>
      <c r="AA34" s="594"/>
      <c r="AB34" s="594"/>
      <c r="AC34" s="594"/>
      <c r="AD34" s="594"/>
      <c r="AE34" s="594"/>
      <c r="AF34" s="594"/>
      <c r="AG34" s="595"/>
      <c r="AH34" s="596"/>
      <c r="AI34" s="597"/>
      <c r="AJ34" s="566"/>
    </row>
    <row r="35" spans="1:36">
      <c r="A35" s="1463" t="s">
        <v>942</v>
      </c>
      <c r="B35" s="598"/>
      <c r="C35" s="599"/>
      <c r="D35" s="600"/>
      <c r="E35" s="600"/>
      <c r="F35" s="600"/>
      <c r="G35" s="600"/>
      <c r="H35" s="600"/>
      <c r="I35" s="600"/>
      <c r="J35" s="600"/>
      <c r="K35" s="600"/>
      <c r="L35" s="600"/>
      <c r="M35" s="600"/>
      <c r="N35" s="601"/>
      <c r="O35" s="602"/>
      <c r="P35" s="603"/>
      <c r="Q35" s="603"/>
      <c r="R35" s="603"/>
      <c r="S35" s="603"/>
      <c r="T35" s="603"/>
      <c r="U35" s="603"/>
      <c r="V35" s="603"/>
      <c r="W35" s="603"/>
      <c r="X35" s="603"/>
      <c r="Y35" s="603"/>
      <c r="Z35" s="603"/>
      <c r="AA35" s="603"/>
      <c r="AB35" s="603"/>
      <c r="AC35" s="603"/>
      <c r="AD35" s="603"/>
      <c r="AE35" s="603"/>
      <c r="AF35" s="603"/>
      <c r="AG35" s="604"/>
      <c r="AH35" s="605"/>
      <c r="AI35" s="606"/>
      <c r="AJ35" s="566"/>
    </row>
    <row r="36" spans="1:36">
      <c r="A36" s="1464"/>
      <c r="B36" s="580"/>
      <c r="C36" s="581"/>
      <c r="D36" s="582"/>
      <c r="E36" s="582"/>
      <c r="F36" s="582"/>
      <c r="G36" s="582"/>
      <c r="H36" s="582"/>
      <c r="I36" s="582"/>
      <c r="J36" s="582"/>
      <c r="K36" s="582"/>
      <c r="L36" s="582"/>
      <c r="M36" s="582"/>
      <c r="N36" s="583"/>
      <c r="O36" s="584"/>
      <c r="P36" s="585"/>
      <c r="Q36" s="585"/>
      <c r="R36" s="585"/>
      <c r="S36" s="585"/>
      <c r="T36" s="585"/>
      <c r="U36" s="585"/>
      <c r="V36" s="585"/>
      <c r="W36" s="585"/>
      <c r="X36" s="585"/>
      <c r="Y36" s="585"/>
      <c r="Z36" s="585"/>
      <c r="AA36" s="585"/>
      <c r="AB36" s="585"/>
      <c r="AC36" s="585"/>
      <c r="AD36" s="585"/>
      <c r="AE36" s="585"/>
      <c r="AF36" s="585"/>
      <c r="AG36" s="586"/>
      <c r="AH36" s="587"/>
      <c r="AI36" s="588"/>
      <c r="AJ36" s="566"/>
    </row>
    <row r="37" spans="1:36">
      <c r="A37" s="1464"/>
      <c r="B37" s="580"/>
      <c r="C37" s="581"/>
      <c r="D37" s="582"/>
      <c r="E37" s="582"/>
      <c r="F37" s="582"/>
      <c r="G37" s="582"/>
      <c r="H37" s="582"/>
      <c r="I37" s="582"/>
      <c r="J37" s="582"/>
      <c r="K37" s="582"/>
      <c r="L37" s="582"/>
      <c r="M37" s="582"/>
      <c r="N37" s="583"/>
      <c r="O37" s="584"/>
      <c r="P37" s="585"/>
      <c r="Q37" s="585"/>
      <c r="R37" s="585"/>
      <c r="S37" s="585"/>
      <c r="T37" s="585"/>
      <c r="U37" s="585"/>
      <c r="V37" s="585"/>
      <c r="W37" s="585"/>
      <c r="X37" s="585"/>
      <c r="Y37" s="585"/>
      <c r="Z37" s="585"/>
      <c r="AA37" s="585"/>
      <c r="AB37" s="585"/>
      <c r="AC37" s="585"/>
      <c r="AD37" s="585"/>
      <c r="AE37" s="585"/>
      <c r="AF37" s="585"/>
      <c r="AG37" s="586"/>
      <c r="AH37" s="587"/>
      <c r="AI37" s="588"/>
      <c r="AJ37" s="566"/>
    </row>
    <row r="38" spans="1:36">
      <c r="A38" s="1465"/>
      <c r="B38" s="589"/>
      <c r="C38" s="590"/>
      <c r="D38" s="591"/>
      <c r="E38" s="591"/>
      <c r="F38" s="591"/>
      <c r="G38" s="591"/>
      <c r="H38" s="591"/>
      <c r="I38" s="591"/>
      <c r="J38" s="591"/>
      <c r="K38" s="591"/>
      <c r="L38" s="591"/>
      <c r="M38" s="591"/>
      <c r="N38" s="592"/>
      <c r="O38" s="593"/>
      <c r="P38" s="594"/>
      <c r="Q38" s="594"/>
      <c r="R38" s="594"/>
      <c r="S38" s="594"/>
      <c r="T38" s="594"/>
      <c r="U38" s="594"/>
      <c r="V38" s="594"/>
      <c r="W38" s="594"/>
      <c r="X38" s="594"/>
      <c r="Y38" s="594"/>
      <c r="Z38" s="594"/>
      <c r="AA38" s="594"/>
      <c r="AB38" s="594"/>
      <c r="AC38" s="594"/>
      <c r="AD38" s="594"/>
      <c r="AE38" s="594"/>
      <c r="AF38" s="594"/>
      <c r="AG38" s="595"/>
      <c r="AH38" s="596"/>
      <c r="AI38" s="597"/>
      <c r="AJ38" s="566"/>
    </row>
    <row r="39" spans="1:36">
      <c r="A39" s="1463" t="s">
        <v>943</v>
      </c>
      <c r="B39" s="598"/>
      <c r="C39" s="599"/>
      <c r="D39" s="600"/>
      <c r="E39" s="600"/>
      <c r="F39" s="600"/>
      <c r="G39" s="600"/>
      <c r="H39" s="600"/>
      <c r="I39" s="600"/>
      <c r="J39" s="600"/>
      <c r="K39" s="600"/>
      <c r="L39" s="600"/>
      <c r="M39" s="600"/>
      <c r="N39" s="601"/>
      <c r="O39" s="602"/>
      <c r="P39" s="603"/>
      <c r="Q39" s="603"/>
      <c r="R39" s="603"/>
      <c r="S39" s="603"/>
      <c r="T39" s="603"/>
      <c r="U39" s="603"/>
      <c r="V39" s="603"/>
      <c r="W39" s="603"/>
      <c r="X39" s="603"/>
      <c r="Y39" s="603"/>
      <c r="Z39" s="603"/>
      <c r="AA39" s="603"/>
      <c r="AB39" s="603"/>
      <c r="AC39" s="603"/>
      <c r="AD39" s="603"/>
      <c r="AE39" s="603"/>
      <c r="AF39" s="603"/>
      <c r="AG39" s="604"/>
      <c r="AH39" s="605"/>
      <c r="AI39" s="606"/>
      <c r="AJ39" s="566"/>
    </row>
    <row r="40" spans="1:36">
      <c r="A40" s="1464"/>
      <c r="B40" s="580"/>
      <c r="C40" s="581"/>
      <c r="D40" s="582"/>
      <c r="E40" s="582"/>
      <c r="F40" s="582"/>
      <c r="G40" s="582"/>
      <c r="H40" s="582"/>
      <c r="I40" s="582"/>
      <c r="J40" s="582"/>
      <c r="K40" s="582"/>
      <c r="L40" s="582"/>
      <c r="M40" s="582"/>
      <c r="N40" s="583"/>
      <c r="O40" s="584"/>
      <c r="P40" s="585"/>
      <c r="Q40" s="585"/>
      <c r="R40" s="585"/>
      <c r="S40" s="585"/>
      <c r="T40" s="585"/>
      <c r="U40" s="585"/>
      <c r="V40" s="585"/>
      <c r="W40" s="585"/>
      <c r="X40" s="585"/>
      <c r="Y40" s="585"/>
      <c r="Z40" s="585"/>
      <c r="AA40" s="585"/>
      <c r="AB40" s="585"/>
      <c r="AC40" s="585"/>
      <c r="AD40" s="585"/>
      <c r="AE40" s="585"/>
      <c r="AF40" s="585"/>
      <c r="AG40" s="586"/>
      <c r="AH40" s="587"/>
      <c r="AI40" s="588"/>
      <c r="AJ40" s="566"/>
    </row>
    <row r="41" spans="1:36">
      <c r="A41" s="1464"/>
      <c r="B41" s="580"/>
      <c r="C41" s="581"/>
      <c r="D41" s="582"/>
      <c r="E41" s="582"/>
      <c r="F41" s="582"/>
      <c r="G41" s="582"/>
      <c r="H41" s="582"/>
      <c r="I41" s="582"/>
      <c r="J41" s="582"/>
      <c r="K41" s="582"/>
      <c r="L41" s="582"/>
      <c r="M41" s="582"/>
      <c r="N41" s="583"/>
      <c r="O41" s="584"/>
      <c r="P41" s="585"/>
      <c r="Q41" s="585"/>
      <c r="R41" s="585"/>
      <c r="S41" s="585"/>
      <c r="T41" s="585"/>
      <c r="U41" s="585"/>
      <c r="V41" s="585"/>
      <c r="W41" s="585"/>
      <c r="X41" s="585"/>
      <c r="Y41" s="585"/>
      <c r="Z41" s="585"/>
      <c r="AA41" s="585"/>
      <c r="AB41" s="585"/>
      <c r="AC41" s="585"/>
      <c r="AD41" s="585"/>
      <c r="AE41" s="585"/>
      <c r="AF41" s="585"/>
      <c r="AG41" s="586"/>
      <c r="AH41" s="587"/>
      <c r="AI41" s="588"/>
      <c r="AJ41" s="566"/>
    </row>
    <row r="42" spans="1:36">
      <c r="A42" s="1465"/>
      <c r="B42" s="589"/>
      <c r="C42" s="590"/>
      <c r="D42" s="591"/>
      <c r="E42" s="591"/>
      <c r="F42" s="591"/>
      <c r="G42" s="591"/>
      <c r="H42" s="591"/>
      <c r="I42" s="591"/>
      <c r="J42" s="591"/>
      <c r="K42" s="591"/>
      <c r="L42" s="591"/>
      <c r="M42" s="591"/>
      <c r="N42" s="592"/>
      <c r="O42" s="593"/>
      <c r="P42" s="594"/>
      <c r="Q42" s="594"/>
      <c r="R42" s="594"/>
      <c r="S42" s="594"/>
      <c r="T42" s="594"/>
      <c r="U42" s="594"/>
      <c r="V42" s="594"/>
      <c r="W42" s="594"/>
      <c r="X42" s="594"/>
      <c r="Y42" s="594"/>
      <c r="Z42" s="594"/>
      <c r="AA42" s="594"/>
      <c r="AB42" s="594"/>
      <c r="AC42" s="594"/>
      <c r="AD42" s="594"/>
      <c r="AE42" s="594"/>
      <c r="AF42" s="594"/>
      <c r="AG42" s="595"/>
      <c r="AH42" s="596"/>
      <c r="AI42" s="597"/>
      <c r="AJ42" s="566"/>
    </row>
    <row r="43" spans="1:36">
      <c r="A43" s="1463" t="s">
        <v>929</v>
      </c>
      <c r="B43" s="598"/>
      <c r="C43" s="599"/>
      <c r="D43" s="600"/>
      <c r="E43" s="600"/>
      <c r="F43" s="600"/>
      <c r="G43" s="600"/>
      <c r="H43" s="600"/>
      <c r="I43" s="600"/>
      <c r="J43" s="600"/>
      <c r="K43" s="600"/>
      <c r="L43" s="600"/>
      <c r="M43" s="600"/>
      <c r="N43" s="601"/>
      <c r="O43" s="602"/>
      <c r="P43" s="603"/>
      <c r="Q43" s="603"/>
      <c r="R43" s="603"/>
      <c r="S43" s="603"/>
      <c r="T43" s="603"/>
      <c r="U43" s="603"/>
      <c r="V43" s="603"/>
      <c r="W43" s="603"/>
      <c r="X43" s="603"/>
      <c r="Y43" s="603"/>
      <c r="Z43" s="603"/>
      <c r="AA43" s="603"/>
      <c r="AB43" s="603"/>
      <c r="AC43" s="603"/>
      <c r="AD43" s="603"/>
      <c r="AE43" s="603"/>
      <c r="AF43" s="603"/>
      <c r="AG43" s="604"/>
      <c r="AH43" s="605"/>
      <c r="AI43" s="606"/>
      <c r="AJ43" s="566"/>
    </row>
    <row r="44" spans="1:36">
      <c r="A44" s="1464"/>
      <c r="B44" s="580"/>
      <c r="C44" s="581"/>
      <c r="D44" s="582"/>
      <c r="E44" s="582"/>
      <c r="F44" s="582"/>
      <c r="G44" s="582"/>
      <c r="H44" s="582"/>
      <c r="I44" s="582"/>
      <c r="J44" s="582"/>
      <c r="K44" s="582"/>
      <c r="L44" s="582"/>
      <c r="M44" s="582"/>
      <c r="N44" s="583"/>
      <c r="O44" s="584"/>
      <c r="P44" s="585"/>
      <c r="Q44" s="585"/>
      <c r="R44" s="585"/>
      <c r="S44" s="585"/>
      <c r="T44" s="585"/>
      <c r="U44" s="585"/>
      <c r="V44" s="585"/>
      <c r="W44" s="585"/>
      <c r="X44" s="585"/>
      <c r="Y44" s="585"/>
      <c r="Z44" s="585"/>
      <c r="AA44" s="585"/>
      <c r="AB44" s="585"/>
      <c r="AC44" s="585"/>
      <c r="AD44" s="585"/>
      <c r="AE44" s="585"/>
      <c r="AF44" s="585"/>
      <c r="AG44" s="586"/>
      <c r="AH44" s="587"/>
      <c r="AI44" s="588"/>
      <c r="AJ44" s="566"/>
    </row>
    <row r="45" spans="1:36">
      <c r="A45" s="1464"/>
      <c r="B45" s="580"/>
      <c r="C45" s="581"/>
      <c r="D45" s="582"/>
      <c r="E45" s="582"/>
      <c r="F45" s="582"/>
      <c r="G45" s="582"/>
      <c r="H45" s="582"/>
      <c r="I45" s="582"/>
      <c r="J45" s="582"/>
      <c r="K45" s="582"/>
      <c r="L45" s="582"/>
      <c r="M45" s="582"/>
      <c r="N45" s="583"/>
      <c r="O45" s="584"/>
      <c r="P45" s="585"/>
      <c r="Q45" s="585"/>
      <c r="R45" s="585"/>
      <c r="S45" s="585"/>
      <c r="T45" s="585"/>
      <c r="U45" s="585"/>
      <c r="V45" s="585"/>
      <c r="W45" s="585"/>
      <c r="X45" s="585"/>
      <c r="Y45" s="585"/>
      <c r="Z45" s="585"/>
      <c r="AA45" s="585"/>
      <c r="AB45" s="585"/>
      <c r="AC45" s="585"/>
      <c r="AD45" s="585"/>
      <c r="AE45" s="585"/>
      <c r="AF45" s="585"/>
      <c r="AG45" s="586"/>
      <c r="AH45" s="587"/>
      <c r="AI45" s="588"/>
      <c r="AJ45" s="566"/>
    </row>
    <row r="46" spans="1:36">
      <c r="A46" s="1465"/>
      <c r="B46" s="589"/>
      <c r="C46" s="590"/>
      <c r="D46" s="591"/>
      <c r="E46" s="591"/>
      <c r="F46" s="591"/>
      <c r="G46" s="591"/>
      <c r="H46" s="591"/>
      <c r="I46" s="591"/>
      <c r="J46" s="591"/>
      <c r="K46" s="591"/>
      <c r="L46" s="591"/>
      <c r="M46" s="591"/>
      <c r="N46" s="592"/>
      <c r="O46" s="593"/>
      <c r="P46" s="594"/>
      <c r="Q46" s="594"/>
      <c r="R46" s="594"/>
      <c r="S46" s="594"/>
      <c r="T46" s="594"/>
      <c r="U46" s="594"/>
      <c r="V46" s="594"/>
      <c r="W46" s="594"/>
      <c r="X46" s="594"/>
      <c r="Y46" s="594"/>
      <c r="Z46" s="594"/>
      <c r="AA46" s="594"/>
      <c r="AB46" s="594"/>
      <c r="AC46" s="594"/>
      <c r="AD46" s="594"/>
      <c r="AE46" s="594"/>
      <c r="AF46" s="594"/>
      <c r="AG46" s="595"/>
      <c r="AH46" s="596"/>
      <c r="AI46" s="597"/>
      <c r="AJ46" s="566"/>
    </row>
    <row r="47" spans="1:36">
      <c r="A47" s="1463" t="s">
        <v>944</v>
      </c>
      <c r="B47" s="598"/>
      <c r="C47" s="599"/>
      <c r="D47" s="600"/>
      <c r="E47" s="600"/>
      <c r="F47" s="600"/>
      <c r="G47" s="600"/>
      <c r="H47" s="600"/>
      <c r="I47" s="600"/>
      <c r="J47" s="600"/>
      <c r="K47" s="600"/>
      <c r="L47" s="600"/>
      <c r="M47" s="600"/>
      <c r="N47" s="601"/>
      <c r="O47" s="602"/>
      <c r="P47" s="603"/>
      <c r="Q47" s="603"/>
      <c r="R47" s="603"/>
      <c r="S47" s="603"/>
      <c r="T47" s="603"/>
      <c r="U47" s="603"/>
      <c r="V47" s="603"/>
      <c r="W47" s="603"/>
      <c r="X47" s="603"/>
      <c r="Y47" s="603"/>
      <c r="Z47" s="603"/>
      <c r="AA47" s="603"/>
      <c r="AB47" s="603"/>
      <c r="AC47" s="603"/>
      <c r="AD47" s="603"/>
      <c r="AE47" s="603"/>
      <c r="AF47" s="603"/>
      <c r="AG47" s="604"/>
      <c r="AH47" s="605"/>
      <c r="AI47" s="606"/>
      <c r="AJ47" s="566"/>
    </row>
    <row r="48" spans="1:36">
      <c r="A48" s="1464"/>
      <c r="B48" s="580"/>
      <c r="C48" s="581"/>
      <c r="D48" s="582"/>
      <c r="E48" s="582"/>
      <c r="F48" s="582"/>
      <c r="G48" s="582"/>
      <c r="H48" s="582"/>
      <c r="I48" s="582"/>
      <c r="J48" s="582"/>
      <c r="K48" s="582"/>
      <c r="L48" s="582"/>
      <c r="M48" s="582"/>
      <c r="N48" s="583"/>
      <c r="O48" s="584"/>
      <c r="P48" s="585"/>
      <c r="Q48" s="585"/>
      <c r="R48" s="585"/>
      <c r="S48" s="585"/>
      <c r="T48" s="585"/>
      <c r="U48" s="585"/>
      <c r="V48" s="585"/>
      <c r="W48" s="585"/>
      <c r="X48" s="585"/>
      <c r="Y48" s="585"/>
      <c r="Z48" s="585"/>
      <c r="AA48" s="585"/>
      <c r="AB48" s="585"/>
      <c r="AC48" s="585"/>
      <c r="AD48" s="585"/>
      <c r="AE48" s="585"/>
      <c r="AF48" s="585"/>
      <c r="AG48" s="586"/>
      <c r="AH48" s="587"/>
      <c r="AI48" s="588"/>
      <c r="AJ48" s="566"/>
    </row>
    <row r="49" spans="1:36">
      <c r="A49" s="1464"/>
      <c r="B49" s="580"/>
      <c r="C49" s="581"/>
      <c r="D49" s="582"/>
      <c r="E49" s="582"/>
      <c r="F49" s="582"/>
      <c r="G49" s="582"/>
      <c r="H49" s="582"/>
      <c r="I49" s="582"/>
      <c r="J49" s="582"/>
      <c r="K49" s="582"/>
      <c r="L49" s="582"/>
      <c r="M49" s="582"/>
      <c r="N49" s="583"/>
      <c r="O49" s="584"/>
      <c r="P49" s="585"/>
      <c r="Q49" s="585"/>
      <c r="R49" s="585"/>
      <c r="S49" s="585"/>
      <c r="T49" s="585"/>
      <c r="U49" s="585"/>
      <c r="V49" s="585"/>
      <c r="W49" s="585"/>
      <c r="X49" s="585"/>
      <c r="Y49" s="585"/>
      <c r="Z49" s="585"/>
      <c r="AA49" s="585"/>
      <c r="AB49" s="585"/>
      <c r="AC49" s="585"/>
      <c r="AD49" s="585"/>
      <c r="AE49" s="585"/>
      <c r="AF49" s="585"/>
      <c r="AG49" s="586"/>
      <c r="AH49" s="587"/>
      <c r="AI49" s="588"/>
      <c r="AJ49" s="566"/>
    </row>
    <row r="50" spans="1:36">
      <c r="A50" s="1465"/>
      <c r="B50" s="589"/>
      <c r="C50" s="590"/>
      <c r="D50" s="591"/>
      <c r="E50" s="591"/>
      <c r="F50" s="591"/>
      <c r="G50" s="591"/>
      <c r="H50" s="591"/>
      <c r="I50" s="591"/>
      <c r="J50" s="591"/>
      <c r="K50" s="591"/>
      <c r="L50" s="591"/>
      <c r="M50" s="591"/>
      <c r="N50" s="592"/>
      <c r="O50" s="593"/>
      <c r="P50" s="594"/>
      <c r="Q50" s="594"/>
      <c r="R50" s="594"/>
      <c r="S50" s="594"/>
      <c r="T50" s="594"/>
      <c r="U50" s="594"/>
      <c r="V50" s="594"/>
      <c r="W50" s="594"/>
      <c r="X50" s="594"/>
      <c r="Y50" s="594"/>
      <c r="Z50" s="594"/>
      <c r="AA50" s="594"/>
      <c r="AB50" s="594"/>
      <c r="AC50" s="594"/>
      <c r="AD50" s="594"/>
      <c r="AE50" s="594"/>
      <c r="AF50" s="594"/>
      <c r="AG50" s="595"/>
      <c r="AH50" s="596"/>
      <c r="AI50" s="597"/>
      <c r="AJ50" s="566"/>
    </row>
    <row r="51" spans="1:36">
      <c r="A51" s="1466" t="s">
        <v>930</v>
      </c>
      <c r="B51" s="598"/>
      <c r="C51" s="599"/>
      <c r="D51" s="600"/>
      <c r="E51" s="600"/>
      <c r="F51" s="600"/>
      <c r="G51" s="600"/>
      <c r="H51" s="600"/>
      <c r="I51" s="600"/>
      <c r="J51" s="600"/>
      <c r="K51" s="600"/>
      <c r="L51" s="600"/>
      <c r="M51" s="600"/>
      <c r="N51" s="601"/>
      <c r="O51" s="602"/>
      <c r="P51" s="603"/>
      <c r="Q51" s="603"/>
      <c r="R51" s="603"/>
      <c r="S51" s="603"/>
      <c r="T51" s="603"/>
      <c r="U51" s="603"/>
      <c r="V51" s="603"/>
      <c r="W51" s="603"/>
      <c r="X51" s="603"/>
      <c r="Y51" s="603"/>
      <c r="Z51" s="603"/>
      <c r="AA51" s="603"/>
      <c r="AB51" s="603"/>
      <c r="AC51" s="603"/>
      <c r="AD51" s="603"/>
      <c r="AE51" s="603"/>
      <c r="AF51" s="603"/>
      <c r="AG51" s="604"/>
      <c r="AH51" s="604"/>
      <c r="AI51" s="606"/>
      <c r="AJ51" s="566"/>
    </row>
    <row r="52" spans="1:36">
      <c r="A52" s="1467"/>
      <c r="B52" s="580"/>
      <c r="C52" s="581"/>
      <c r="D52" s="582"/>
      <c r="E52" s="582"/>
      <c r="F52" s="582"/>
      <c r="G52" s="582"/>
      <c r="H52" s="582"/>
      <c r="I52" s="582"/>
      <c r="J52" s="582"/>
      <c r="K52" s="582"/>
      <c r="L52" s="582"/>
      <c r="M52" s="582"/>
      <c r="N52" s="583"/>
      <c r="O52" s="584"/>
      <c r="P52" s="585"/>
      <c r="Q52" s="585"/>
      <c r="R52" s="585"/>
      <c r="S52" s="585"/>
      <c r="T52" s="585"/>
      <c r="U52" s="585"/>
      <c r="V52" s="585"/>
      <c r="W52" s="585"/>
      <c r="X52" s="585"/>
      <c r="Y52" s="585"/>
      <c r="Z52" s="585"/>
      <c r="AA52" s="585"/>
      <c r="AB52" s="585"/>
      <c r="AC52" s="585"/>
      <c r="AD52" s="585"/>
      <c r="AE52" s="585"/>
      <c r="AF52" s="585"/>
      <c r="AG52" s="586"/>
      <c r="AH52" s="586"/>
      <c r="AI52" s="588"/>
      <c r="AJ52" s="566"/>
    </row>
    <row r="53" spans="1:36">
      <c r="A53" s="1467"/>
      <c r="B53" s="580"/>
      <c r="C53" s="581"/>
      <c r="D53" s="582"/>
      <c r="E53" s="582"/>
      <c r="F53" s="582"/>
      <c r="G53" s="582"/>
      <c r="H53" s="582"/>
      <c r="I53" s="582"/>
      <c r="J53" s="582"/>
      <c r="K53" s="582"/>
      <c r="L53" s="582"/>
      <c r="M53" s="582"/>
      <c r="N53" s="583"/>
      <c r="O53" s="584"/>
      <c r="P53" s="585"/>
      <c r="Q53" s="585"/>
      <c r="R53" s="585"/>
      <c r="S53" s="585"/>
      <c r="T53" s="585"/>
      <c r="U53" s="585"/>
      <c r="V53" s="585"/>
      <c r="W53" s="585"/>
      <c r="X53" s="585"/>
      <c r="Y53" s="585"/>
      <c r="Z53" s="585"/>
      <c r="AA53" s="585"/>
      <c r="AB53" s="585"/>
      <c r="AC53" s="585"/>
      <c r="AD53" s="585"/>
      <c r="AE53" s="585"/>
      <c r="AF53" s="585"/>
      <c r="AG53" s="586"/>
      <c r="AH53" s="586"/>
      <c r="AI53" s="588"/>
      <c r="AJ53" s="566"/>
    </row>
    <row r="54" spans="1:36">
      <c r="A54" s="1468"/>
      <c r="B54" s="589"/>
      <c r="C54" s="590"/>
      <c r="D54" s="591"/>
      <c r="E54" s="591"/>
      <c r="F54" s="591"/>
      <c r="G54" s="591"/>
      <c r="H54" s="591"/>
      <c r="I54" s="591"/>
      <c r="J54" s="591"/>
      <c r="K54" s="591"/>
      <c r="L54" s="591"/>
      <c r="M54" s="591"/>
      <c r="N54" s="592"/>
      <c r="O54" s="593"/>
      <c r="P54" s="594"/>
      <c r="Q54" s="594"/>
      <c r="R54" s="594"/>
      <c r="S54" s="594"/>
      <c r="T54" s="594"/>
      <c r="U54" s="594"/>
      <c r="V54" s="594"/>
      <c r="W54" s="594"/>
      <c r="X54" s="594"/>
      <c r="Y54" s="594"/>
      <c r="Z54" s="594"/>
      <c r="AA54" s="594"/>
      <c r="AB54" s="594"/>
      <c r="AC54" s="594"/>
      <c r="AD54" s="594"/>
      <c r="AE54" s="594"/>
      <c r="AF54" s="594"/>
      <c r="AG54" s="595"/>
      <c r="AH54" s="595"/>
      <c r="AI54" s="597"/>
      <c r="AJ54" s="566"/>
    </row>
    <row r="55" spans="1:36">
      <c r="A55" s="1466" t="s">
        <v>931</v>
      </c>
      <c r="B55" s="598"/>
      <c r="C55" s="599"/>
      <c r="D55" s="600"/>
      <c r="E55" s="600"/>
      <c r="F55" s="600"/>
      <c r="G55" s="600"/>
      <c r="H55" s="600"/>
      <c r="I55" s="600"/>
      <c r="J55" s="600"/>
      <c r="K55" s="600"/>
      <c r="L55" s="600"/>
      <c r="M55" s="600"/>
      <c r="N55" s="601"/>
      <c r="O55" s="602"/>
      <c r="P55" s="603"/>
      <c r="Q55" s="603"/>
      <c r="R55" s="603"/>
      <c r="S55" s="603"/>
      <c r="T55" s="603"/>
      <c r="U55" s="603"/>
      <c r="V55" s="603"/>
      <c r="W55" s="603"/>
      <c r="X55" s="603"/>
      <c r="Y55" s="603"/>
      <c r="Z55" s="603"/>
      <c r="AA55" s="603"/>
      <c r="AB55" s="603"/>
      <c r="AC55" s="603"/>
      <c r="AD55" s="603"/>
      <c r="AE55" s="603"/>
      <c r="AF55" s="603"/>
      <c r="AG55" s="604"/>
      <c r="AH55" s="604"/>
      <c r="AI55" s="606"/>
      <c r="AJ55" s="566"/>
    </row>
    <row r="56" spans="1:36">
      <c r="A56" s="1467"/>
      <c r="B56" s="580"/>
      <c r="C56" s="581"/>
      <c r="D56" s="582"/>
      <c r="E56" s="582"/>
      <c r="F56" s="582"/>
      <c r="G56" s="582"/>
      <c r="H56" s="582"/>
      <c r="I56" s="582"/>
      <c r="J56" s="582"/>
      <c r="K56" s="582"/>
      <c r="L56" s="582"/>
      <c r="M56" s="582"/>
      <c r="N56" s="583"/>
      <c r="O56" s="584"/>
      <c r="P56" s="585"/>
      <c r="Q56" s="585"/>
      <c r="R56" s="585"/>
      <c r="S56" s="585"/>
      <c r="T56" s="585"/>
      <c r="U56" s="585"/>
      <c r="V56" s="585"/>
      <c r="W56" s="585"/>
      <c r="X56" s="585"/>
      <c r="Y56" s="585"/>
      <c r="Z56" s="585"/>
      <c r="AA56" s="585"/>
      <c r="AB56" s="585"/>
      <c r="AC56" s="585"/>
      <c r="AD56" s="585"/>
      <c r="AE56" s="585"/>
      <c r="AF56" s="585"/>
      <c r="AG56" s="586"/>
      <c r="AH56" s="586"/>
      <c r="AI56" s="588"/>
      <c r="AJ56" s="566"/>
    </row>
    <row r="57" spans="1:36">
      <c r="A57" s="1467"/>
      <c r="B57" s="580"/>
      <c r="C57" s="581"/>
      <c r="D57" s="582"/>
      <c r="E57" s="582"/>
      <c r="F57" s="582"/>
      <c r="G57" s="582"/>
      <c r="H57" s="582"/>
      <c r="I57" s="582"/>
      <c r="J57" s="582"/>
      <c r="K57" s="582"/>
      <c r="L57" s="582"/>
      <c r="M57" s="582"/>
      <c r="N57" s="583"/>
      <c r="O57" s="584"/>
      <c r="P57" s="585"/>
      <c r="Q57" s="585"/>
      <c r="R57" s="585"/>
      <c r="S57" s="585"/>
      <c r="T57" s="585"/>
      <c r="U57" s="585"/>
      <c r="V57" s="585"/>
      <c r="W57" s="585"/>
      <c r="X57" s="585"/>
      <c r="Y57" s="585"/>
      <c r="Z57" s="585"/>
      <c r="AA57" s="585"/>
      <c r="AB57" s="585"/>
      <c r="AC57" s="585"/>
      <c r="AD57" s="585"/>
      <c r="AE57" s="585"/>
      <c r="AF57" s="585"/>
      <c r="AG57" s="586"/>
      <c r="AH57" s="586"/>
      <c r="AI57" s="588"/>
      <c r="AJ57" s="566"/>
    </row>
    <row r="58" spans="1:36">
      <c r="A58" s="1468"/>
      <c r="B58" s="589"/>
      <c r="C58" s="590"/>
      <c r="D58" s="591"/>
      <c r="E58" s="591"/>
      <c r="F58" s="591"/>
      <c r="G58" s="591"/>
      <c r="H58" s="591"/>
      <c r="I58" s="591"/>
      <c r="J58" s="591"/>
      <c r="K58" s="591"/>
      <c r="L58" s="591"/>
      <c r="M58" s="591"/>
      <c r="N58" s="592"/>
      <c r="O58" s="593"/>
      <c r="P58" s="594"/>
      <c r="Q58" s="594"/>
      <c r="R58" s="594"/>
      <c r="S58" s="594"/>
      <c r="T58" s="594"/>
      <c r="U58" s="594"/>
      <c r="V58" s="594"/>
      <c r="W58" s="594"/>
      <c r="X58" s="594"/>
      <c r="Y58" s="594"/>
      <c r="Z58" s="594"/>
      <c r="AA58" s="594"/>
      <c r="AB58" s="594"/>
      <c r="AC58" s="594"/>
      <c r="AD58" s="594"/>
      <c r="AE58" s="594"/>
      <c r="AF58" s="594"/>
      <c r="AG58" s="595"/>
      <c r="AH58" s="595"/>
      <c r="AI58" s="597"/>
      <c r="AJ58" s="566"/>
    </row>
    <row r="59" spans="1:36">
      <c r="A59" s="1466" t="s">
        <v>932</v>
      </c>
      <c r="B59" s="598"/>
      <c r="C59" s="599"/>
      <c r="D59" s="600"/>
      <c r="E59" s="600"/>
      <c r="F59" s="600"/>
      <c r="G59" s="600"/>
      <c r="H59" s="600"/>
      <c r="I59" s="600"/>
      <c r="J59" s="600"/>
      <c r="K59" s="600"/>
      <c r="L59" s="600"/>
      <c r="M59" s="600"/>
      <c r="N59" s="601"/>
      <c r="O59" s="602"/>
      <c r="P59" s="603"/>
      <c r="Q59" s="603"/>
      <c r="R59" s="603"/>
      <c r="S59" s="603"/>
      <c r="T59" s="603"/>
      <c r="U59" s="603"/>
      <c r="V59" s="603"/>
      <c r="W59" s="603"/>
      <c r="X59" s="603"/>
      <c r="Y59" s="603"/>
      <c r="Z59" s="603"/>
      <c r="AA59" s="603"/>
      <c r="AB59" s="603"/>
      <c r="AC59" s="603"/>
      <c r="AD59" s="603"/>
      <c r="AE59" s="603"/>
      <c r="AF59" s="603"/>
      <c r="AG59" s="604"/>
      <c r="AH59" s="604"/>
      <c r="AI59" s="606"/>
      <c r="AJ59" s="566"/>
    </row>
    <row r="60" spans="1:36">
      <c r="A60" s="1467"/>
      <c r="B60" s="580"/>
      <c r="C60" s="581"/>
      <c r="D60" s="582"/>
      <c r="E60" s="582"/>
      <c r="F60" s="582"/>
      <c r="G60" s="582"/>
      <c r="H60" s="582"/>
      <c r="I60" s="582"/>
      <c r="J60" s="582"/>
      <c r="K60" s="582"/>
      <c r="L60" s="582"/>
      <c r="M60" s="582"/>
      <c r="N60" s="583"/>
      <c r="O60" s="584"/>
      <c r="P60" s="585"/>
      <c r="Q60" s="585"/>
      <c r="R60" s="585"/>
      <c r="S60" s="585"/>
      <c r="T60" s="585"/>
      <c r="U60" s="585"/>
      <c r="V60" s="585"/>
      <c r="W60" s="585"/>
      <c r="X60" s="585"/>
      <c r="Y60" s="585"/>
      <c r="Z60" s="585"/>
      <c r="AA60" s="585"/>
      <c r="AB60" s="585"/>
      <c r="AC60" s="585"/>
      <c r="AD60" s="585"/>
      <c r="AE60" s="585"/>
      <c r="AF60" s="585"/>
      <c r="AG60" s="586"/>
      <c r="AH60" s="586"/>
      <c r="AI60" s="588"/>
      <c r="AJ60" s="566"/>
    </row>
    <row r="61" spans="1:36">
      <c r="A61" s="1467"/>
      <c r="B61" s="580"/>
      <c r="C61" s="581"/>
      <c r="D61" s="582"/>
      <c r="E61" s="582"/>
      <c r="F61" s="582"/>
      <c r="G61" s="582"/>
      <c r="H61" s="582"/>
      <c r="I61" s="582"/>
      <c r="J61" s="582"/>
      <c r="K61" s="582"/>
      <c r="L61" s="582"/>
      <c r="M61" s="582"/>
      <c r="N61" s="583"/>
      <c r="O61" s="584"/>
      <c r="P61" s="585"/>
      <c r="Q61" s="585"/>
      <c r="R61" s="585"/>
      <c r="S61" s="585"/>
      <c r="T61" s="585"/>
      <c r="U61" s="585"/>
      <c r="V61" s="585"/>
      <c r="W61" s="585"/>
      <c r="X61" s="585"/>
      <c r="Y61" s="585"/>
      <c r="Z61" s="585"/>
      <c r="AA61" s="585"/>
      <c r="AB61" s="585"/>
      <c r="AC61" s="585"/>
      <c r="AD61" s="585"/>
      <c r="AE61" s="585"/>
      <c r="AF61" s="585"/>
      <c r="AG61" s="586"/>
      <c r="AH61" s="586"/>
      <c r="AI61" s="588"/>
      <c r="AJ61" s="566"/>
    </row>
    <row r="62" spans="1:36">
      <c r="A62" s="1468"/>
      <c r="B62" s="607"/>
      <c r="C62" s="608"/>
      <c r="D62" s="609"/>
      <c r="E62" s="609"/>
      <c r="F62" s="609"/>
      <c r="G62" s="609"/>
      <c r="H62" s="609"/>
      <c r="I62" s="609"/>
      <c r="J62" s="609"/>
      <c r="K62" s="609"/>
      <c r="L62" s="609"/>
      <c r="M62" s="609"/>
      <c r="N62" s="610"/>
      <c r="O62" s="611"/>
      <c r="P62" s="612"/>
      <c r="Q62" s="612"/>
      <c r="R62" s="612"/>
      <c r="S62" s="612"/>
      <c r="T62" s="612"/>
      <c r="U62" s="612"/>
      <c r="V62" s="612"/>
      <c r="W62" s="612"/>
      <c r="X62" s="612"/>
      <c r="Y62" s="612"/>
      <c r="Z62" s="612"/>
      <c r="AA62" s="612"/>
      <c r="AB62" s="612"/>
      <c r="AC62" s="612"/>
      <c r="AD62" s="612"/>
      <c r="AE62" s="612"/>
      <c r="AF62" s="612"/>
      <c r="AG62" s="613"/>
      <c r="AH62" s="613"/>
      <c r="AI62" s="615"/>
      <c r="AJ62" s="566"/>
    </row>
    <row r="63" spans="1:36">
      <c r="A63" s="1466" t="s">
        <v>933</v>
      </c>
      <c r="B63" s="598"/>
      <c r="C63" s="599"/>
      <c r="D63" s="600"/>
      <c r="E63" s="600"/>
      <c r="F63" s="600"/>
      <c r="G63" s="600"/>
      <c r="H63" s="600"/>
      <c r="I63" s="600"/>
      <c r="J63" s="600"/>
      <c r="K63" s="600"/>
      <c r="L63" s="600"/>
      <c r="M63" s="600"/>
      <c r="N63" s="601"/>
      <c r="O63" s="602"/>
      <c r="P63" s="603"/>
      <c r="Q63" s="603"/>
      <c r="R63" s="603"/>
      <c r="S63" s="603"/>
      <c r="T63" s="603"/>
      <c r="U63" s="603"/>
      <c r="V63" s="603"/>
      <c r="W63" s="603"/>
      <c r="X63" s="603"/>
      <c r="Y63" s="603"/>
      <c r="Z63" s="603"/>
      <c r="AA63" s="603"/>
      <c r="AB63" s="603"/>
      <c r="AC63" s="603"/>
      <c r="AD63" s="603"/>
      <c r="AE63" s="603"/>
      <c r="AF63" s="603"/>
      <c r="AG63" s="604"/>
      <c r="AH63" s="604"/>
      <c r="AI63" s="606"/>
      <c r="AJ63" s="566"/>
    </row>
    <row r="64" spans="1:36">
      <c r="A64" s="1467"/>
      <c r="B64" s="580"/>
      <c r="C64" s="581"/>
      <c r="D64" s="582"/>
      <c r="E64" s="582"/>
      <c r="F64" s="582"/>
      <c r="G64" s="582"/>
      <c r="H64" s="582"/>
      <c r="I64" s="582"/>
      <c r="J64" s="582"/>
      <c r="K64" s="582"/>
      <c r="L64" s="582"/>
      <c r="M64" s="582"/>
      <c r="N64" s="583"/>
      <c r="O64" s="584"/>
      <c r="P64" s="585"/>
      <c r="Q64" s="585"/>
      <c r="R64" s="585"/>
      <c r="S64" s="585"/>
      <c r="T64" s="585"/>
      <c r="U64" s="585"/>
      <c r="V64" s="585"/>
      <c r="W64" s="585"/>
      <c r="X64" s="585"/>
      <c r="Y64" s="585"/>
      <c r="Z64" s="585"/>
      <c r="AA64" s="585"/>
      <c r="AB64" s="585"/>
      <c r="AC64" s="585"/>
      <c r="AD64" s="585"/>
      <c r="AE64" s="585"/>
      <c r="AF64" s="585"/>
      <c r="AG64" s="586"/>
      <c r="AH64" s="586"/>
      <c r="AI64" s="588"/>
      <c r="AJ64" s="566"/>
    </row>
    <row r="65" spans="1:36">
      <c r="A65" s="1467"/>
      <c r="B65" s="580"/>
      <c r="C65" s="581"/>
      <c r="D65" s="582"/>
      <c r="E65" s="582"/>
      <c r="F65" s="582"/>
      <c r="G65" s="582"/>
      <c r="H65" s="582"/>
      <c r="I65" s="582"/>
      <c r="J65" s="582"/>
      <c r="K65" s="582"/>
      <c r="L65" s="582"/>
      <c r="M65" s="582"/>
      <c r="N65" s="583"/>
      <c r="O65" s="584"/>
      <c r="P65" s="585"/>
      <c r="Q65" s="585"/>
      <c r="R65" s="585"/>
      <c r="S65" s="585"/>
      <c r="T65" s="585"/>
      <c r="U65" s="585"/>
      <c r="V65" s="585"/>
      <c r="W65" s="585"/>
      <c r="X65" s="585"/>
      <c r="Y65" s="585"/>
      <c r="Z65" s="585"/>
      <c r="AA65" s="585"/>
      <c r="AB65" s="585"/>
      <c r="AC65" s="585"/>
      <c r="AD65" s="585"/>
      <c r="AE65" s="585"/>
      <c r="AF65" s="585"/>
      <c r="AG65" s="586"/>
      <c r="AH65" s="586"/>
      <c r="AI65" s="588"/>
      <c r="AJ65" s="566"/>
    </row>
    <row r="66" spans="1:36">
      <c r="A66" s="1468"/>
      <c r="B66" s="607"/>
      <c r="C66" s="608"/>
      <c r="D66" s="609"/>
      <c r="E66" s="609"/>
      <c r="F66" s="609"/>
      <c r="G66" s="609"/>
      <c r="H66" s="609"/>
      <c r="I66" s="609"/>
      <c r="J66" s="609"/>
      <c r="K66" s="609"/>
      <c r="L66" s="609"/>
      <c r="M66" s="609"/>
      <c r="N66" s="610"/>
      <c r="O66" s="611"/>
      <c r="P66" s="612"/>
      <c r="Q66" s="612"/>
      <c r="R66" s="612"/>
      <c r="S66" s="612"/>
      <c r="T66" s="612"/>
      <c r="U66" s="612"/>
      <c r="V66" s="612"/>
      <c r="W66" s="612"/>
      <c r="X66" s="612"/>
      <c r="Y66" s="612"/>
      <c r="Z66" s="612"/>
      <c r="AA66" s="612"/>
      <c r="AB66" s="612"/>
      <c r="AC66" s="612"/>
      <c r="AD66" s="612"/>
      <c r="AE66" s="612"/>
      <c r="AF66" s="612"/>
      <c r="AG66" s="613"/>
      <c r="AH66" s="613"/>
      <c r="AI66" s="615"/>
      <c r="AJ66" s="566"/>
    </row>
    <row r="67" spans="1:36">
      <c r="A67" s="1466" t="s">
        <v>925</v>
      </c>
      <c r="B67" s="598"/>
      <c r="C67" s="599"/>
      <c r="D67" s="600"/>
      <c r="E67" s="600"/>
      <c r="F67" s="600"/>
      <c r="G67" s="600"/>
      <c r="H67" s="600"/>
      <c r="I67" s="600"/>
      <c r="J67" s="600"/>
      <c r="K67" s="600"/>
      <c r="L67" s="600"/>
      <c r="M67" s="600"/>
      <c r="N67" s="601"/>
      <c r="O67" s="602"/>
      <c r="P67" s="603"/>
      <c r="Q67" s="603"/>
      <c r="R67" s="603"/>
      <c r="S67" s="603"/>
      <c r="T67" s="603"/>
      <c r="U67" s="603"/>
      <c r="V67" s="603"/>
      <c r="W67" s="603"/>
      <c r="X67" s="603"/>
      <c r="Y67" s="603"/>
      <c r="Z67" s="603"/>
      <c r="AA67" s="603"/>
      <c r="AB67" s="603"/>
      <c r="AC67" s="603"/>
      <c r="AD67" s="603"/>
      <c r="AE67" s="603"/>
      <c r="AF67" s="603"/>
      <c r="AG67" s="604"/>
      <c r="AH67" s="604"/>
      <c r="AI67" s="606"/>
      <c r="AJ67" s="566"/>
    </row>
    <row r="68" spans="1:36">
      <c r="A68" s="1467"/>
      <c r="B68" s="580"/>
      <c r="C68" s="581"/>
      <c r="D68" s="582"/>
      <c r="E68" s="582"/>
      <c r="F68" s="582"/>
      <c r="G68" s="582"/>
      <c r="H68" s="582"/>
      <c r="I68" s="582"/>
      <c r="J68" s="582"/>
      <c r="K68" s="582"/>
      <c r="L68" s="582"/>
      <c r="M68" s="582"/>
      <c r="N68" s="583"/>
      <c r="O68" s="584"/>
      <c r="P68" s="585"/>
      <c r="Q68" s="585"/>
      <c r="R68" s="585"/>
      <c r="S68" s="585"/>
      <c r="T68" s="585"/>
      <c r="U68" s="585"/>
      <c r="V68" s="585"/>
      <c r="W68" s="585"/>
      <c r="X68" s="585"/>
      <c r="Y68" s="585"/>
      <c r="Z68" s="585"/>
      <c r="AA68" s="585"/>
      <c r="AB68" s="585"/>
      <c r="AC68" s="585"/>
      <c r="AD68" s="585"/>
      <c r="AE68" s="585"/>
      <c r="AF68" s="585"/>
      <c r="AG68" s="586"/>
      <c r="AH68" s="586"/>
      <c r="AI68" s="588"/>
      <c r="AJ68" s="566"/>
    </row>
    <row r="69" spans="1:36">
      <c r="A69" s="1467"/>
      <c r="B69" s="580"/>
      <c r="C69" s="581"/>
      <c r="D69" s="582"/>
      <c r="E69" s="582"/>
      <c r="F69" s="582"/>
      <c r="G69" s="582"/>
      <c r="H69" s="582"/>
      <c r="I69" s="582"/>
      <c r="J69" s="582"/>
      <c r="K69" s="582"/>
      <c r="L69" s="582"/>
      <c r="M69" s="582"/>
      <c r="N69" s="583"/>
      <c r="O69" s="584"/>
      <c r="P69" s="585"/>
      <c r="Q69" s="585"/>
      <c r="R69" s="585"/>
      <c r="S69" s="585"/>
      <c r="T69" s="585"/>
      <c r="U69" s="585"/>
      <c r="V69" s="585"/>
      <c r="W69" s="585"/>
      <c r="X69" s="585"/>
      <c r="Y69" s="585"/>
      <c r="Z69" s="585"/>
      <c r="AA69" s="585"/>
      <c r="AB69" s="585"/>
      <c r="AC69" s="585"/>
      <c r="AD69" s="585"/>
      <c r="AE69" s="585"/>
      <c r="AF69" s="585"/>
      <c r="AG69" s="586"/>
      <c r="AH69" s="586"/>
      <c r="AI69" s="588"/>
      <c r="AJ69" s="566"/>
    </row>
    <row r="70" spans="1:36">
      <c r="A70" s="1467"/>
      <c r="B70" s="620"/>
      <c r="C70" s="621"/>
      <c r="D70" s="622"/>
      <c r="E70" s="622"/>
      <c r="F70" s="622"/>
      <c r="G70" s="622"/>
      <c r="H70" s="622"/>
      <c r="I70" s="622"/>
      <c r="J70" s="622"/>
      <c r="K70" s="622"/>
      <c r="L70" s="622"/>
      <c r="M70" s="622"/>
      <c r="N70" s="623"/>
      <c r="O70" s="624"/>
      <c r="P70" s="625"/>
      <c r="Q70" s="625"/>
      <c r="R70" s="625"/>
      <c r="S70" s="625"/>
      <c r="T70" s="625"/>
      <c r="U70" s="625"/>
      <c r="V70" s="625"/>
      <c r="W70" s="625"/>
      <c r="X70" s="625"/>
      <c r="Y70" s="625"/>
      <c r="Z70" s="625"/>
      <c r="AA70" s="625"/>
      <c r="AB70" s="625"/>
      <c r="AC70" s="625"/>
      <c r="AD70" s="625"/>
      <c r="AE70" s="625"/>
      <c r="AF70" s="625"/>
      <c r="AG70" s="626"/>
      <c r="AH70" s="626"/>
      <c r="AI70" s="627"/>
      <c r="AJ70" s="566"/>
    </row>
    <row r="71" spans="1:36" ht="13.8" thickBot="1">
      <c r="A71" s="1478" t="s">
        <v>954</v>
      </c>
      <c r="B71" s="1479"/>
      <c r="C71" s="632"/>
      <c r="D71" s="633"/>
      <c r="E71" s="633"/>
      <c r="F71" s="633"/>
      <c r="G71" s="633"/>
      <c r="H71" s="633"/>
      <c r="I71" s="633"/>
      <c r="J71" s="633"/>
      <c r="K71" s="633"/>
      <c r="L71" s="633"/>
      <c r="M71" s="633"/>
      <c r="N71" s="634"/>
      <c r="O71" s="629"/>
      <c r="P71" s="628"/>
      <c r="Q71" s="628"/>
      <c r="R71" s="628"/>
      <c r="S71" s="628"/>
      <c r="T71" s="628"/>
      <c r="U71" s="628"/>
      <c r="V71" s="628"/>
      <c r="W71" s="628"/>
      <c r="X71" s="628"/>
      <c r="Y71" s="628"/>
      <c r="Z71" s="628"/>
      <c r="AA71" s="628"/>
      <c r="AB71" s="628"/>
      <c r="AC71" s="628"/>
      <c r="AD71" s="628"/>
      <c r="AE71" s="628"/>
      <c r="AF71" s="628"/>
      <c r="AG71" s="628"/>
      <c r="AH71" s="630"/>
      <c r="AI71" s="631"/>
      <c r="AJ71" s="566"/>
    </row>
    <row r="72" spans="1:36" ht="13.8" thickBot="1">
      <c r="A72" s="1469" t="s">
        <v>936</v>
      </c>
      <c r="B72" s="1470"/>
      <c r="C72" s="1470"/>
      <c r="D72" s="1470"/>
      <c r="E72" s="1470"/>
      <c r="F72" s="1470"/>
      <c r="G72" s="1470"/>
      <c r="H72" s="1470"/>
      <c r="I72" s="1470"/>
      <c r="J72" s="1470"/>
      <c r="K72" s="1470"/>
      <c r="L72" s="1470"/>
      <c r="M72" s="1470"/>
      <c r="N72" s="1470"/>
      <c r="O72" s="1470"/>
      <c r="P72" s="1470"/>
      <c r="Q72" s="1470"/>
      <c r="R72" s="1470"/>
      <c r="S72" s="1470"/>
      <c r="T72" s="1470"/>
      <c r="U72" s="1470"/>
      <c r="V72" s="1470"/>
      <c r="W72" s="1470"/>
      <c r="X72" s="1470"/>
      <c r="Y72" s="1470"/>
      <c r="Z72" s="1470"/>
      <c r="AA72" s="1470"/>
      <c r="AB72" s="1470"/>
      <c r="AC72" s="1470"/>
      <c r="AD72" s="1470"/>
      <c r="AE72" s="1470"/>
      <c r="AF72" s="1470"/>
      <c r="AG72" s="1470"/>
      <c r="AH72" s="1470"/>
      <c r="AI72" s="1471"/>
      <c r="AJ72" s="568"/>
    </row>
    <row r="73" spans="1:36">
      <c r="A73" s="1467" t="s">
        <v>921</v>
      </c>
      <c r="B73" s="571"/>
      <c r="C73" s="572"/>
      <c r="D73" s="573"/>
      <c r="E73" s="573"/>
      <c r="F73" s="573"/>
      <c r="G73" s="573"/>
      <c r="H73" s="573"/>
      <c r="I73" s="573"/>
      <c r="J73" s="573"/>
      <c r="K73" s="573"/>
      <c r="L73" s="573"/>
      <c r="M73" s="573"/>
      <c r="N73" s="574"/>
      <c r="O73" s="575"/>
      <c r="P73" s="576"/>
      <c r="Q73" s="576"/>
      <c r="R73" s="576"/>
      <c r="S73" s="576"/>
      <c r="T73" s="576"/>
      <c r="U73" s="576"/>
      <c r="V73" s="576"/>
      <c r="W73" s="576"/>
      <c r="X73" s="576"/>
      <c r="Y73" s="576"/>
      <c r="Z73" s="576"/>
      <c r="AA73" s="576"/>
      <c r="AB73" s="576"/>
      <c r="AC73" s="576"/>
      <c r="AD73" s="576"/>
      <c r="AE73" s="576"/>
      <c r="AF73" s="576"/>
      <c r="AG73" s="577"/>
      <c r="AH73" s="578"/>
      <c r="AI73" s="579"/>
      <c r="AJ73" s="566"/>
    </row>
    <row r="74" spans="1:36">
      <c r="A74" s="1467"/>
      <c r="B74" s="580"/>
      <c r="C74" s="581"/>
      <c r="D74" s="582"/>
      <c r="E74" s="582"/>
      <c r="F74" s="582"/>
      <c r="G74" s="582"/>
      <c r="H74" s="582"/>
      <c r="I74" s="582"/>
      <c r="J74" s="582"/>
      <c r="K74" s="582"/>
      <c r="L74" s="582"/>
      <c r="M74" s="582"/>
      <c r="N74" s="583"/>
      <c r="O74" s="584"/>
      <c r="P74" s="585"/>
      <c r="Q74" s="585"/>
      <c r="R74" s="585"/>
      <c r="S74" s="585"/>
      <c r="T74" s="585"/>
      <c r="U74" s="585"/>
      <c r="V74" s="585"/>
      <c r="W74" s="585"/>
      <c r="X74" s="585"/>
      <c r="Y74" s="585"/>
      <c r="Z74" s="585"/>
      <c r="AA74" s="585"/>
      <c r="AB74" s="585"/>
      <c r="AC74" s="585"/>
      <c r="AD74" s="585"/>
      <c r="AE74" s="585"/>
      <c r="AF74" s="585"/>
      <c r="AG74" s="586"/>
      <c r="AH74" s="587"/>
      <c r="AI74" s="588"/>
      <c r="AJ74" s="566"/>
    </row>
    <row r="75" spans="1:36">
      <c r="A75" s="1467"/>
      <c r="B75" s="580"/>
      <c r="C75" s="581"/>
      <c r="D75" s="582"/>
      <c r="E75" s="582"/>
      <c r="F75" s="582"/>
      <c r="G75" s="582"/>
      <c r="H75" s="582"/>
      <c r="I75" s="582"/>
      <c r="J75" s="582"/>
      <c r="K75" s="582"/>
      <c r="L75" s="582"/>
      <c r="M75" s="582"/>
      <c r="N75" s="583"/>
      <c r="O75" s="584"/>
      <c r="P75" s="585"/>
      <c r="Q75" s="585"/>
      <c r="R75" s="585"/>
      <c r="S75" s="585"/>
      <c r="T75" s="585"/>
      <c r="U75" s="585"/>
      <c r="V75" s="585"/>
      <c r="W75" s="585"/>
      <c r="X75" s="585"/>
      <c r="Y75" s="585"/>
      <c r="Z75" s="585"/>
      <c r="AA75" s="585"/>
      <c r="AB75" s="585"/>
      <c r="AC75" s="585"/>
      <c r="AD75" s="585"/>
      <c r="AE75" s="585"/>
      <c r="AF75" s="585"/>
      <c r="AG75" s="586"/>
      <c r="AH75" s="587"/>
      <c r="AI75" s="588"/>
      <c r="AJ75" s="566"/>
    </row>
    <row r="76" spans="1:36">
      <c r="A76" s="1468"/>
      <c r="B76" s="589"/>
      <c r="C76" s="590"/>
      <c r="D76" s="591"/>
      <c r="E76" s="591"/>
      <c r="F76" s="591"/>
      <c r="G76" s="591"/>
      <c r="H76" s="591"/>
      <c r="I76" s="591"/>
      <c r="J76" s="591"/>
      <c r="K76" s="591"/>
      <c r="L76" s="591"/>
      <c r="M76" s="591"/>
      <c r="N76" s="592"/>
      <c r="O76" s="593"/>
      <c r="P76" s="594"/>
      <c r="Q76" s="594"/>
      <c r="R76" s="594"/>
      <c r="S76" s="594"/>
      <c r="T76" s="594"/>
      <c r="U76" s="594"/>
      <c r="V76" s="594"/>
      <c r="W76" s="594"/>
      <c r="X76" s="594"/>
      <c r="Y76" s="594"/>
      <c r="Z76" s="594"/>
      <c r="AA76" s="594"/>
      <c r="AB76" s="594"/>
      <c r="AC76" s="594"/>
      <c r="AD76" s="594"/>
      <c r="AE76" s="594"/>
      <c r="AF76" s="594"/>
      <c r="AG76" s="595"/>
      <c r="AH76" s="596"/>
      <c r="AI76" s="597"/>
      <c r="AJ76" s="566"/>
    </row>
    <row r="77" spans="1:36">
      <c r="A77" s="1463" t="s">
        <v>926</v>
      </c>
      <c r="B77" s="598"/>
      <c r="C77" s="599"/>
      <c r="D77" s="600"/>
      <c r="E77" s="600"/>
      <c r="F77" s="600"/>
      <c r="G77" s="600"/>
      <c r="H77" s="600"/>
      <c r="I77" s="600"/>
      <c r="J77" s="600"/>
      <c r="K77" s="600"/>
      <c r="L77" s="600"/>
      <c r="M77" s="600"/>
      <c r="N77" s="601"/>
      <c r="O77" s="602"/>
      <c r="P77" s="603"/>
      <c r="Q77" s="603"/>
      <c r="R77" s="603"/>
      <c r="S77" s="603"/>
      <c r="T77" s="603"/>
      <c r="U77" s="603"/>
      <c r="V77" s="603"/>
      <c r="W77" s="603"/>
      <c r="X77" s="603"/>
      <c r="Y77" s="603"/>
      <c r="Z77" s="603"/>
      <c r="AA77" s="603"/>
      <c r="AB77" s="603"/>
      <c r="AC77" s="603"/>
      <c r="AD77" s="603"/>
      <c r="AE77" s="603"/>
      <c r="AF77" s="603"/>
      <c r="AG77" s="604"/>
      <c r="AH77" s="605"/>
      <c r="AI77" s="606"/>
      <c r="AJ77" s="566"/>
    </row>
    <row r="78" spans="1:36">
      <c r="A78" s="1464"/>
      <c r="B78" s="580"/>
      <c r="C78" s="581"/>
      <c r="D78" s="582"/>
      <c r="E78" s="582"/>
      <c r="F78" s="582"/>
      <c r="G78" s="582"/>
      <c r="H78" s="582"/>
      <c r="I78" s="582"/>
      <c r="J78" s="582"/>
      <c r="K78" s="582"/>
      <c r="L78" s="582"/>
      <c r="M78" s="582"/>
      <c r="N78" s="583"/>
      <c r="O78" s="584"/>
      <c r="P78" s="585"/>
      <c r="Q78" s="585"/>
      <c r="R78" s="585"/>
      <c r="S78" s="585"/>
      <c r="T78" s="585"/>
      <c r="U78" s="585"/>
      <c r="V78" s="585"/>
      <c r="W78" s="585"/>
      <c r="X78" s="585"/>
      <c r="Y78" s="585"/>
      <c r="Z78" s="585"/>
      <c r="AA78" s="585"/>
      <c r="AB78" s="585"/>
      <c r="AC78" s="585"/>
      <c r="AD78" s="585"/>
      <c r="AE78" s="585"/>
      <c r="AF78" s="585"/>
      <c r="AG78" s="586"/>
      <c r="AH78" s="587"/>
      <c r="AI78" s="588"/>
      <c r="AJ78" s="566"/>
    </row>
    <row r="79" spans="1:36">
      <c r="A79" s="1464"/>
      <c r="B79" s="580"/>
      <c r="C79" s="581"/>
      <c r="D79" s="582"/>
      <c r="E79" s="582"/>
      <c r="F79" s="582"/>
      <c r="G79" s="582"/>
      <c r="H79" s="582"/>
      <c r="I79" s="582"/>
      <c r="J79" s="582"/>
      <c r="K79" s="582"/>
      <c r="L79" s="582"/>
      <c r="M79" s="582"/>
      <c r="N79" s="583"/>
      <c r="O79" s="584"/>
      <c r="P79" s="585"/>
      <c r="Q79" s="585"/>
      <c r="R79" s="585"/>
      <c r="S79" s="585"/>
      <c r="T79" s="585"/>
      <c r="U79" s="585"/>
      <c r="V79" s="585"/>
      <c r="W79" s="585"/>
      <c r="X79" s="585"/>
      <c r="Y79" s="585"/>
      <c r="Z79" s="585"/>
      <c r="AA79" s="585"/>
      <c r="AB79" s="585"/>
      <c r="AC79" s="585"/>
      <c r="AD79" s="585"/>
      <c r="AE79" s="585"/>
      <c r="AF79" s="585"/>
      <c r="AG79" s="586"/>
      <c r="AH79" s="587"/>
      <c r="AI79" s="588"/>
      <c r="AJ79" s="566"/>
    </row>
    <row r="80" spans="1:36">
      <c r="A80" s="1465"/>
      <c r="B80" s="607"/>
      <c r="C80" s="608"/>
      <c r="D80" s="609"/>
      <c r="E80" s="609"/>
      <c r="F80" s="609"/>
      <c r="G80" s="609"/>
      <c r="H80" s="609"/>
      <c r="I80" s="609"/>
      <c r="J80" s="609"/>
      <c r="K80" s="609"/>
      <c r="L80" s="609"/>
      <c r="M80" s="609"/>
      <c r="N80" s="610"/>
      <c r="O80" s="611"/>
      <c r="P80" s="612"/>
      <c r="Q80" s="612"/>
      <c r="R80" s="612"/>
      <c r="S80" s="612"/>
      <c r="T80" s="612"/>
      <c r="U80" s="612"/>
      <c r="V80" s="612"/>
      <c r="W80" s="612"/>
      <c r="X80" s="612"/>
      <c r="Y80" s="612"/>
      <c r="Z80" s="612"/>
      <c r="AA80" s="612"/>
      <c r="AB80" s="612"/>
      <c r="AC80" s="612"/>
      <c r="AD80" s="612"/>
      <c r="AE80" s="612"/>
      <c r="AF80" s="612"/>
      <c r="AG80" s="613"/>
      <c r="AH80" s="614"/>
      <c r="AI80" s="615"/>
      <c r="AJ80" s="566"/>
    </row>
    <row r="81" spans="1:36">
      <c r="A81" s="1463" t="s">
        <v>945</v>
      </c>
      <c r="B81" s="598"/>
      <c r="C81" s="599"/>
      <c r="D81" s="600"/>
      <c r="E81" s="600"/>
      <c r="F81" s="600"/>
      <c r="G81" s="600"/>
      <c r="H81" s="600"/>
      <c r="I81" s="600"/>
      <c r="J81" s="600"/>
      <c r="K81" s="600"/>
      <c r="L81" s="600"/>
      <c r="M81" s="600"/>
      <c r="N81" s="601"/>
      <c r="O81" s="602"/>
      <c r="P81" s="603"/>
      <c r="Q81" s="603"/>
      <c r="R81" s="603"/>
      <c r="S81" s="603"/>
      <c r="T81" s="603"/>
      <c r="U81" s="603"/>
      <c r="V81" s="603"/>
      <c r="W81" s="603"/>
      <c r="X81" s="603"/>
      <c r="Y81" s="603"/>
      <c r="Z81" s="603"/>
      <c r="AA81" s="603"/>
      <c r="AB81" s="603"/>
      <c r="AC81" s="603"/>
      <c r="AD81" s="603"/>
      <c r="AE81" s="603"/>
      <c r="AF81" s="603"/>
      <c r="AG81" s="604"/>
      <c r="AH81" s="605"/>
      <c r="AI81" s="606"/>
      <c r="AJ81" s="566"/>
    </row>
    <row r="82" spans="1:36">
      <c r="A82" s="1464"/>
      <c r="B82" s="580"/>
      <c r="C82" s="581"/>
      <c r="D82" s="582"/>
      <c r="E82" s="582"/>
      <c r="F82" s="582"/>
      <c r="G82" s="582"/>
      <c r="H82" s="582"/>
      <c r="I82" s="582"/>
      <c r="J82" s="582"/>
      <c r="K82" s="582"/>
      <c r="L82" s="582"/>
      <c r="M82" s="582"/>
      <c r="N82" s="583"/>
      <c r="O82" s="584"/>
      <c r="P82" s="585"/>
      <c r="Q82" s="585"/>
      <c r="R82" s="585"/>
      <c r="S82" s="585"/>
      <c r="T82" s="585"/>
      <c r="U82" s="585"/>
      <c r="V82" s="585"/>
      <c r="W82" s="585"/>
      <c r="X82" s="585"/>
      <c r="Y82" s="585"/>
      <c r="Z82" s="585"/>
      <c r="AA82" s="585"/>
      <c r="AB82" s="585"/>
      <c r="AC82" s="585"/>
      <c r="AD82" s="585"/>
      <c r="AE82" s="585"/>
      <c r="AF82" s="585"/>
      <c r="AG82" s="586"/>
      <c r="AH82" s="587"/>
      <c r="AI82" s="588"/>
      <c r="AJ82" s="566"/>
    </row>
    <row r="83" spans="1:36">
      <c r="A83" s="1464"/>
      <c r="B83" s="580"/>
      <c r="C83" s="581"/>
      <c r="D83" s="582"/>
      <c r="E83" s="582"/>
      <c r="F83" s="582"/>
      <c r="G83" s="582"/>
      <c r="H83" s="582"/>
      <c r="I83" s="582"/>
      <c r="J83" s="582"/>
      <c r="K83" s="582"/>
      <c r="L83" s="582"/>
      <c r="M83" s="582"/>
      <c r="N83" s="583"/>
      <c r="O83" s="584"/>
      <c r="P83" s="585"/>
      <c r="Q83" s="585"/>
      <c r="R83" s="585"/>
      <c r="S83" s="585"/>
      <c r="T83" s="585"/>
      <c r="U83" s="585"/>
      <c r="V83" s="585"/>
      <c r="W83" s="585"/>
      <c r="X83" s="585"/>
      <c r="Y83" s="585"/>
      <c r="Z83" s="585"/>
      <c r="AA83" s="585"/>
      <c r="AB83" s="585"/>
      <c r="AC83" s="585"/>
      <c r="AD83" s="585"/>
      <c r="AE83" s="585"/>
      <c r="AF83" s="585"/>
      <c r="AG83" s="586"/>
      <c r="AH83" s="587"/>
      <c r="AI83" s="588"/>
      <c r="AJ83" s="566"/>
    </row>
    <row r="84" spans="1:36">
      <c r="A84" s="1465"/>
      <c r="B84" s="589"/>
      <c r="C84" s="590"/>
      <c r="D84" s="591"/>
      <c r="E84" s="591"/>
      <c r="F84" s="591"/>
      <c r="G84" s="591"/>
      <c r="H84" s="591"/>
      <c r="I84" s="591"/>
      <c r="J84" s="591"/>
      <c r="K84" s="591"/>
      <c r="L84" s="591"/>
      <c r="M84" s="591"/>
      <c r="N84" s="592"/>
      <c r="O84" s="593"/>
      <c r="P84" s="594"/>
      <c r="Q84" s="594"/>
      <c r="R84" s="594"/>
      <c r="S84" s="594"/>
      <c r="T84" s="594"/>
      <c r="U84" s="594"/>
      <c r="V84" s="594"/>
      <c r="W84" s="594"/>
      <c r="X84" s="594"/>
      <c r="Y84" s="594"/>
      <c r="Z84" s="594"/>
      <c r="AA84" s="594"/>
      <c r="AB84" s="594"/>
      <c r="AC84" s="594"/>
      <c r="AD84" s="594"/>
      <c r="AE84" s="594"/>
      <c r="AF84" s="594"/>
      <c r="AG84" s="595"/>
      <c r="AH84" s="596"/>
      <c r="AI84" s="597"/>
      <c r="AJ84" s="566"/>
    </row>
    <row r="85" spans="1:36">
      <c r="A85" s="1463" t="s">
        <v>927</v>
      </c>
      <c r="B85" s="598"/>
      <c r="C85" s="599"/>
      <c r="D85" s="600"/>
      <c r="E85" s="600"/>
      <c r="F85" s="600"/>
      <c r="G85" s="600"/>
      <c r="H85" s="600"/>
      <c r="I85" s="600"/>
      <c r="J85" s="600"/>
      <c r="K85" s="600"/>
      <c r="L85" s="600"/>
      <c r="M85" s="600"/>
      <c r="N85" s="601"/>
      <c r="O85" s="602"/>
      <c r="P85" s="603"/>
      <c r="Q85" s="603"/>
      <c r="R85" s="603"/>
      <c r="S85" s="603"/>
      <c r="T85" s="603"/>
      <c r="U85" s="603"/>
      <c r="V85" s="603"/>
      <c r="W85" s="603"/>
      <c r="X85" s="603"/>
      <c r="Y85" s="603"/>
      <c r="Z85" s="603"/>
      <c r="AA85" s="603"/>
      <c r="AB85" s="603"/>
      <c r="AC85" s="603"/>
      <c r="AD85" s="603"/>
      <c r="AE85" s="603"/>
      <c r="AF85" s="603"/>
      <c r="AG85" s="604"/>
      <c r="AH85" s="605"/>
      <c r="AI85" s="606"/>
      <c r="AJ85" s="566"/>
    </row>
    <row r="86" spans="1:36">
      <c r="A86" s="1464"/>
      <c r="B86" s="580"/>
      <c r="C86" s="581"/>
      <c r="D86" s="582"/>
      <c r="E86" s="582"/>
      <c r="F86" s="582"/>
      <c r="G86" s="582"/>
      <c r="H86" s="582"/>
      <c r="I86" s="582"/>
      <c r="J86" s="582"/>
      <c r="K86" s="582"/>
      <c r="L86" s="582"/>
      <c r="M86" s="582"/>
      <c r="N86" s="583"/>
      <c r="O86" s="584"/>
      <c r="P86" s="585"/>
      <c r="Q86" s="585"/>
      <c r="R86" s="585"/>
      <c r="S86" s="585"/>
      <c r="T86" s="585"/>
      <c r="U86" s="585"/>
      <c r="V86" s="585"/>
      <c r="W86" s="585"/>
      <c r="X86" s="585"/>
      <c r="Y86" s="585"/>
      <c r="Z86" s="585"/>
      <c r="AA86" s="585"/>
      <c r="AB86" s="585"/>
      <c r="AC86" s="585"/>
      <c r="AD86" s="585"/>
      <c r="AE86" s="585"/>
      <c r="AF86" s="585"/>
      <c r="AG86" s="586"/>
      <c r="AH86" s="587"/>
      <c r="AI86" s="588"/>
      <c r="AJ86" s="566"/>
    </row>
    <row r="87" spans="1:36">
      <c r="A87" s="1464"/>
      <c r="B87" s="580"/>
      <c r="C87" s="581"/>
      <c r="D87" s="582"/>
      <c r="E87" s="582"/>
      <c r="F87" s="582"/>
      <c r="G87" s="582"/>
      <c r="H87" s="582"/>
      <c r="I87" s="582"/>
      <c r="J87" s="582"/>
      <c r="K87" s="582"/>
      <c r="L87" s="582"/>
      <c r="M87" s="582"/>
      <c r="N87" s="583"/>
      <c r="O87" s="584"/>
      <c r="P87" s="585"/>
      <c r="Q87" s="585"/>
      <c r="R87" s="585"/>
      <c r="S87" s="585"/>
      <c r="T87" s="585"/>
      <c r="U87" s="585"/>
      <c r="V87" s="585"/>
      <c r="W87" s="585"/>
      <c r="X87" s="585"/>
      <c r="Y87" s="585"/>
      <c r="Z87" s="585"/>
      <c r="AA87" s="585"/>
      <c r="AB87" s="585"/>
      <c r="AC87" s="585"/>
      <c r="AD87" s="585"/>
      <c r="AE87" s="585"/>
      <c r="AF87" s="585"/>
      <c r="AG87" s="586"/>
      <c r="AH87" s="587"/>
      <c r="AI87" s="588"/>
      <c r="AJ87" s="566"/>
    </row>
    <row r="88" spans="1:36">
      <c r="A88" s="1465"/>
      <c r="B88" s="589"/>
      <c r="C88" s="590"/>
      <c r="D88" s="591"/>
      <c r="E88" s="591"/>
      <c r="F88" s="591"/>
      <c r="G88" s="591"/>
      <c r="H88" s="591"/>
      <c r="I88" s="591"/>
      <c r="J88" s="591"/>
      <c r="K88" s="591"/>
      <c r="L88" s="591"/>
      <c r="M88" s="591"/>
      <c r="N88" s="592"/>
      <c r="O88" s="593"/>
      <c r="P88" s="594"/>
      <c r="Q88" s="594"/>
      <c r="R88" s="594"/>
      <c r="S88" s="594"/>
      <c r="T88" s="594"/>
      <c r="U88" s="594"/>
      <c r="V88" s="594"/>
      <c r="W88" s="594"/>
      <c r="X88" s="594"/>
      <c r="Y88" s="594"/>
      <c r="Z88" s="594"/>
      <c r="AA88" s="594"/>
      <c r="AB88" s="594"/>
      <c r="AC88" s="594"/>
      <c r="AD88" s="594"/>
      <c r="AE88" s="594"/>
      <c r="AF88" s="594"/>
      <c r="AG88" s="595"/>
      <c r="AH88" s="596"/>
      <c r="AI88" s="597"/>
      <c r="AJ88" s="566"/>
    </row>
    <row r="89" spans="1:36">
      <c r="A89" s="1463" t="s">
        <v>927</v>
      </c>
      <c r="B89" s="598"/>
      <c r="C89" s="599"/>
      <c r="D89" s="600"/>
      <c r="E89" s="600"/>
      <c r="F89" s="600"/>
      <c r="G89" s="600"/>
      <c r="H89" s="600"/>
      <c r="I89" s="600"/>
      <c r="J89" s="600"/>
      <c r="K89" s="600"/>
      <c r="L89" s="600"/>
      <c r="M89" s="600"/>
      <c r="N89" s="601"/>
      <c r="O89" s="602"/>
      <c r="P89" s="603"/>
      <c r="Q89" s="603"/>
      <c r="R89" s="603"/>
      <c r="S89" s="603"/>
      <c r="T89" s="603"/>
      <c r="U89" s="603"/>
      <c r="V89" s="603"/>
      <c r="W89" s="603"/>
      <c r="X89" s="603"/>
      <c r="Y89" s="603"/>
      <c r="Z89" s="603"/>
      <c r="AA89" s="603"/>
      <c r="AB89" s="603"/>
      <c r="AC89" s="603"/>
      <c r="AD89" s="603"/>
      <c r="AE89" s="603"/>
      <c r="AF89" s="603"/>
      <c r="AG89" s="604"/>
      <c r="AH89" s="605"/>
      <c r="AI89" s="606"/>
      <c r="AJ89" s="566"/>
    </row>
    <row r="90" spans="1:36">
      <c r="A90" s="1464"/>
      <c r="B90" s="580"/>
      <c r="C90" s="581"/>
      <c r="D90" s="582"/>
      <c r="E90" s="582"/>
      <c r="F90" s="582"/>
      <c r="G90" s="582"/>
      <c r="H90" s="582"/>
      <c r="I90" s="582"/>
      <c r="J90" s="582"/>
      <c r="K90" s="582"/>
      <c r="L90" s="582"/>
      <c r="M90" s="582"/>
      <c r="N90" s="583"/>
      <c r="O90" s="584"/>
      <c r="P90" s="585"/>
      <c r="Q90" s="585"/>
      <c r="R90" s="585"/>
      <c r="S90" s="585"/>
      <c r="T90" s="585"/>
      <c r="U90" s="585"/>
      <c r="V90" s="585"/>
      <c r="W90" s="585"/>
      <c r="X90" s="585"/>
      <c r="Y90" s="585"/>
      <c r="Z90" s="585"/>
      <c r="AA90" s="585"/>
      <c r="AB90" s="585"/>
      <c r="AC90" s="585"/>
      <c r="AD90" s="585"/>
      <c r="AE90" s="585"/>
      <c r="AF90" s="585"/>
      <c r="AG90" s="586"/>
      <c r="AH90" s="587"/>
      <c r="AI90" s="588"/>
      <c r="AJ90" s="566"/>
    </row>
    <row r="91" spans="1:36">
      <c r="A91" s="1464"/>
      <c r="B91" s="580"/>
      <c r="C91" s="581"/>
      <c r="D91" s="582"/>
      <c r="E91" s="582"/>
      <c r="F91" s="582"/>
      <c r="G91" s="582"/>
      <c r="H91" s="582"/>
      <c r="I91" s="582"/>
      <c r="J91" s="582"/>
      <c r="K91" s="582"/>
      <c r="L91" s="582"/>
      <c r="M91" s="582"/>
      <c r="N91" s="583"/>
      <c r="O91" s="584"/>
      <c r="P91" s="585"/>
      <c r="Q91" s="585"/>
      <c r="R91" s="585"/>
      <c r="S91" s="585"/>
      <c r="T91" s="585"/>
      <c r="U91" s="585"/>
      <c r="V91" s="585"/>
      <c r="W91" s="585"/>
      <c r="X91" s="585"/>
      <c r="Y91" s="585"/>
      <c r="Z91" s="585"/>
      <c r="AA91" s="585"/>
      <c r="AB91" s="585"/>
      <c r="AC91" s="585"/>
      <c r="AD91" s="585"/>
      <c r="AE91" s="585"/>
      <c r="AF91" s="585"/>
      <c r="AG91" s="586"/>
      <c r="AH91" s="587"/>
      <c r="AI91" s="588"/>
      <c r="AJ91" s="566"/>
    </row>
    <row r="92" spans="1:36">
      <c r="A92" s="1465"/>
      <c r="B92" s="607"/>
      <c r="C92" s="608"/>
      <c r="D92" s="609"/>
      <c r="E92" s="609"/>
      <c r="F92" s="609"/>
      <c r="G92" s="609"/>
      <c r="H92" s="609"/>
      <c r="I92" s="609"/>
      <c r="J92" s="609"/>
      <c r="K92" s="609"/>
      <c r="L92" s="609"/>
      <c r="M92" s="609"/>
      <c r="N92" s="610"/>
      <c r="O92" s="611"/>
      <c r="P92" s="612"/>
      <c r="Q92" s="612"/>
      <c r="R92" s="612"/>
      <c r="S92" s="612"/>
      <c r="T92" s="612"/>
      <c r="U92" s="612"/>
      <c r="V92" s="612"/>
      <c r="W92" s="612"/>
      <c r="X92" s="612"/>
      <c r="Y92" s="612"/>
      <c r="Z92" s="612"/>
      <c r="AA92" s="612"/>
      <c r="AB92" s="612"/>
      <c r="AC92" s="612"/>
      <c r="AD92" s="612"/>
      <c r="AE92" s="612"/>
      <c r="AF92" s="612"/>
      <c r="AG92" s="613"/>
      <c r="AH92" s="614"/>
      <c r="AI92" s="615"/>
      <c r="AJ92" s="566"/>
    </row>
    <row r="93" spans="1:36">
      <c r="A93" s="1463" t="s">
        <v>928</v>
      </c>
      <c r="B93" s="598"/>
      <c r="C93" s="599"/>
      <c r="D93" s="600"/>
      <c r="E93" s="600"/>
      <c r="F93" s="600"/>
      <c r="G93" s="600"/>
      <c r="H93" s="600"/>
      <c r="I93" s="600"/>
      <c r="J93" s="600"/>
      <c r="K93" s="600"/>
      <c r="L93" s="600"/>
      <c r="M93" s="600"/>
      <c r="N93" s="601"/>
      <c r="O93" s="602"/>
      <c r="P93" s="603"/>
      <c r="Q93" s="603"/>
      <c r="R93" s="603"/>
      <c r="S93" s="603"/>
      <c r="T93" s="603"/>
      <c r="U93" s="603"/>
      <c r="V93" s="603"/>
      <c r="W93" s="603"/>
      <c r="X93" s="603"/>
      <c r="Y93" s="603"/>
      <c r="Z93" s="603"/>
      <c r="AA93" s="603"/>
      <c r="AB93" s="603"/>
      <c r="AC93" s="603"/>
      <c r="AD93" s="603"/>
      <c r="AE93" s="603"/>
      <c r="AF93" s="603"/>
      <c r="AG93" s="604"/>
      <c r="AH93" s="605"/>
      <c r="AI93" s="606"/>
      <c r="AJ93" s="566"/>
    </row>
    <row r="94" spans="1:36">
      <c r="A94" s="1464"/>
      <c r="B94" s="580"/>
      <c r="C94" s="581"/>
      <c r="D94" s="582"/>
      <c r="E94" s="582"/>
      <c r="F94" s="582"/>
      <c r="G94" s="582"/>
      <c r="H94" s="582"/>
      <c r="I94" s="582"/>
      <c r="J94" s="582"/>
      <c r="K94" s="582"/>
      <c r="L94" s="582"/>
      <c r="M94" s="582"/>
      <c r="N94" s="583"/>
      <c r="O94" s="584"/>
      <c r="P94" s="585"/>
      <c r="Q94" s="585"/>
      <c r="R94" s="585"/>
      <c r="S94" s="585"/>
      <c r="T94" s="585"/>
      <c r="U94" s="585"/>
      <c r="V94" s="585"/>
      <c r="W94" s="585"/>
      <c r="X94" s="585"/>
      <c r="Y94" s="585"/>
      <c r="Z94" s="585"/>
      <c r="AA94" s="585"/>
      <c r="AB94" s="585"/>
      <c r="AC94" s="585"/>
      <c r="AD94" s="585"/>
      <c r="AE94" s="585"/>
      <c r="AF94" s="585"/>
      <c r="AG94" s="586"/>
      <c r="AH94" s="587"/>
      <c r="AI94" s="588"/>
      <c r="AJ94" s="566"/>
    </row>
    <row r="95" spans="1:36">
      <c r="A95" s="1464"/>
      <c r="B95" s="580"/>
      <c r="C95" s="581"/>
      <c r="D95" s="582"/>
      <c r="E95" s="582"/>
      <c r="F95" s="582"/>
      <c r="G95" s="582"/>
      <c r="H95" s="582"/>
      <c r="I95" s="582"/>
      <c r="J95" s="582"/>
      <c r="K95" s="582"/>
      <c r="L95" s="582"/>
      <c r="M95" s="582"/>
      <c r="N95" s="583"/>
      <c r="O95" s="584"/>
      <c r="P95" s="585"/>
      <c r="Q95" s="585"/>
      <c r="R95" s="585"/>
      <c r="S95" s="585"/>
      <c r="T95" s="585"/>
      <c r="U95" s="585"/>
      <c r="V95" s="585"/>
      <c r="W95" s="585"/>
      <c r="X95" s="585"/>
      <c r="Y95" s="585"/>
      <c r="Z95" s="585"/>
      <c r="AA95" s="585"/>
      <c r="AB95" s="585"/>
      <c r="AC95" s="585"/>
      <c r="AD95" s="585"/>
      <c r="AE95" s="585"/>
      <c r="AF95" s="585"/>
      <c r="AG95" s="586"/>
      <c r="AH95" s="587"/>
      <c r="AI95" s="588"/>
      <c r="AJ95" s="566"/>
    </row>
    <row r="96" spans="1:36">
      <c r="A96" s="1465"/>
      <c r="B96" s="589"/>
      <c r="C96" s="590"/>
      <c r="D96" s="591"/>
      <c r="E96" s="591"/>
      <c r="F96" s="591"/>
      <c r="G96" s="591"/>
      <c r="H96" s="591"/>
      <c r="I96" s="591"/>
      <c r="J96" s="591"/>
      <c r="K96" s="591"/>
      <c r="L96" s="591"/>
      <c r="M96" s="591"/>
      <c r="N96" s="592"/>
      <c r="O96" s="593"/>
      <c r="P96" s="594"/>
      <c r="Q96" s="594"/>
      <c r="R96" s="594"/>
      <c r="S96" s="594"/>
      <c r="T96" s="594"/>
      <c r="U96" s="594"/>
      <c r="V96" s="594"/>
      <c r="W96" s="594"/>
      <c r="X96" s="594"/>
      <c r="Y96" s="594"/>
      <c r="Z96" s="594"/>
      <c r="AA96" s="594"/>
      <c r="AB96" s="594"/>
      <c r="AC96" s="594"/>
      <c r="AD96" s="594"/>
      <c r="AE96" s="594"/>
      <c r="AF96" s="594"/>
      <c r="AG96" s="595"/>
      <c r="AH96" s="596"/>
      <c r="AI96" s="597"/>
      <c r="AJ96" s="566"/>
    </row>
    <row r="97" spans="1:36">
      <c r="A97" s="1463" t="s">
        <v>944</v>
      </c>
      <c r="B97" s="598"/>
      <c r="C97" s="599"/>
      <c r="D97" s="600"/>
      <c r="E97" s="600"/>
      <c r="F97" s="600"/>
      <c r="G97" s="600"/>
      <c r="H97" s="600"/>
      <c r="I97" s="600"/>
      <c r="J97" s="600"/>
      <c r="K97" s="600"/>
      <c r="L97" s="600"/>
      <c r="M97" s="600"/>
      <c r="N97" s="601"/>
      <c r="O97" s="602"/>
      <c r="P97" s="603"/>
      <c r="Q97" s="603"/>
      <c r="R97" s="603"/>
      <c r="S97" s="603"/>
      <c r="T97" s="603"/>
      <c r="U97" s="603"/>
      <c r="V97" s="603"/>
      <c r="W97" s="603"/>
      <c r="X97" s="603"/>
      <c r="Y97" s="603"/>
      <c r="Z97" s="603"/>
      <c r="AA97" s="603"/>
      <c r="AB97" s="603"/>
      <c r="AC97" s="603"/>
      <c r="AD97" s="603"/>
      <c r="AE97" s="603"/>
      <c r="AF97" s="603"/>
      <c r="AG97" s="604"/>
      <c r="AH97" s="605"/>
      <c r="AI97" s="606"/>
      <c r="AJ97" s="566"/>
    </row>
    <row r="98" spans="1:36">
      <c r="A98" s="1464"/>
      <c r="B98" s="580"/>
      <c r="C98" s="581"/>
      <c r="D98" s="582"/>
      <c r="E98" s="582"/>
      <c r="F98" s="582"/>
      <c r="G98" s="582"/>
      <c r="H98" s="582"/>
      <c r="I98" s="582"/>
      <c r="J98" s="582"/>
      <c r="K98" s="582"/>
      <c r="L98" s="582"/>
      <c r="M98" s="582"/>
      <c r="N98" s="583"/>
      <c r="O98" s="584"/>
      <c r="P98" s="585"/>
      <c r="Q98" s="585"/>
      <c r="R98" s="585"/>
      <c r="S98" s="585"/>
      <c r="T98" s="585"/>
      <c r="U98" s="585"/>
      <c r="V98" s="585"/>
      <c r="W98" s="585"/>
      <c r="X98" s="585"/>
      <c r="Y98" s="585"/>
      <c r="Z98" s="585"/>
      <c r="AA98" s="585"/>
      <c r="AB98" s="585"/>
      <c r="AC98" s="585"/>
      <c r="AD98" s="585"/>
      <c r="AE98" s="585"/>
      <c r="AF98" s="585"/>
      <c r="AG98" s="586"/>
      <c r="AH98" s="587"/>
      <c r="AI98" s="588"/>
      <c r="AJ98" s="566"/>
    </row>
    <row r="99" spans="1:36">
      <c r="A99" s="1464"/>
      <c r="B99" s="580"/>
      <c r="C99" s="581"/>
      <c r="D99" s="582"/>
      <c r="E99" s="582"/>
      <c r="F99" s="582"/>
      <c r="G99" s="582"/>
      <c r="H99" s="582"/>
      <c r="I99" s="582"/>
      <c r="J99" s="582"/>
      <c r="K99" s="582"/>
      <c r="L99" s="582"/>
      <c r="M99" s="582"/>
      <c r="N99" s="583"/>
      <c r="O99" s="584"/>
      <c r="P99" s="585"/>
      <c r="Q99" s="585"/>
      <c r="R99" s="585"/>
      <c r="S99" s="585"/>
      <c r="T99" s="585"/>
      <c r="U99" s="585"/>
      <c r="V99" s="585"/>
      <c r="W99" s="585"/>
      <c r="X99" s="585"/>
      <c r="Y99" s="585"/>
      <c r="Z99" s="585"/>
      <c r="AA99" s="585"/>
      <c r="AB99" s="585"/>
      <c r="AC99" s="585"/>
      <c r="AD99" s="585"/>
      <c r="AE99" s="585"/>
      <c r="AF99" s="585"/>
      <c r="AG99" s="586"/>
      <c r="AH99" s="587"/>
      <c r="AI99" s="588"/>
      <c r="AJ99" s="566"/>
    </row>
    <row r="100" spans="1:36">
      <c r="A100" s="1465"/>
      <c r="B100" s="589"/>
      <c r="C100" s="590"/>
      <c r="D100" s="591"/>
      <c r="E100" s="591"/>
      <c r="F100" s="591"/>
      <c r="G100" s="591"/>
      <c r="H100" s="591"/>
      <c r="I100" s="591"/>
      <c r="J100" s="591"/>
      <c r="K100" s="591"/>
      <c r="L100" s="591"/>
      <c r="M100" s="591"/>
      <c r="N100" s="592"/>
      <c r="O100" s="593"/>
      <c r="P100" s="594"/>
      <c r="Q100" s="594"/>
      <c r="R100" s="594"/>
      <c r="S100" s="594"/>
      <c r="T100" s="594"/>
      <c r="U100" s="594"/>
      <c r="V100" s="594"/>
      <c r="W100" s="594"/>
      <c r="X100" s="594"/>
      <c r="Y100" s="594"/>
      <c r="Z100" s="594"/>
      <c r="AA100" s="594"/>
      <c r="AB100" s="594"/>
      <c r="AC100" s="594"/>
      <c r="AD100" s="594"/>
      <c r="AE100" s="594"/>
      <c r="AF100" s="594"/>
      <c r="AG100" s="595"/>
      <c r="AH100" s="596"/>
      <c r="AI100" s="597"/>
      <c r="AJ100" s="566"/>
    </row>
    <row r="101" spans="1:36">
      <c r="A101" s="1466" t="s">
        <v>930</v>
      </c>
      <c r="B101" s="598"/>
      <c r="C101" s="599"/>
      <c r="D101" s="600"/>
      <c r="E101" s="600"/>
      <c r="F101" s="600"/>
      <c r="G101" s="600"/>
      <c r="H101" s="600"/>
      <c r="I101" s="600"/>
      <c r="J101" s="600"/>
      <c r="K101" s="600"/>
      <c r="L101" s="600"/>
      <c r="M101" s="600"/>
      <c r="N101" s="601"/>
      <c r="O101" s="602"/>
      <c r="P101" s="603"/>
      <c r="Q101" s="603"/>
      <c r="R101" s="603"/>
      <c r="S101" s="603"/>
      <c r="T101" s="603"/>
      <c r="U101" s="603"/>
      <c r="V101" s="603"/>
      <c r="W101" s="603"/>
      <c r="X101" s="603"/>
      <c r="Y101" s="603"/>
      <c r="Z101" s="603"/>
      <c r="AA101" s="603"/>
      <c r="AB101" s="603"/>
      <c r="AC101" s="603"/>
      <c r="AD101" s="603"/>
      <c r="AE101" s="603"/>
      <c r="AF101" s="603"/>
      <c r="AG101" s="604"/>
      <c r="AH101" s="604"/>
      <c r="AI101" s="606"/>
      <c r="AJ101" s="566"/>
    </row>
    <row r="102" spans="1:36">
      <c r="A102" s="1467"/>
      <c r="B102" s="580"/>
      <c r="C102" s="581"/>
      <c r="D102" s="582"/>
      <c r="E102" s="582"/>
      <c r="F102" s="582"/>
      <c r="G102" s="582"/>
      <c r="H102" s="582"/>
      <c r="I102" s="582"/>
      <c r="J102" s="582"/>
      <c r="K102" s="582"/>
      <c r="L102" s="582"/>
      <c r="M102" s="582"/>
      <c r="N102" s="583"/>
      <c r="O102" s="584"/>
      <c r="P102" s="585"/>
      <c r="Q102" s="585"/>
      <c r="R102" s="585"/>
      <c r="S102" s="585"/>
      <c r="T102" s="585"/>
      <c r="U102" s="585"/>
      <c r="V102" s="585"/>
      <c r="W102" s="585"/>
      <c r="X102" s="585"/>
      <c r="Y102" s="585"/>
      <c r="Z102" s="585"/>
      <c r="AA102" s="585"/>
      <c r="AB102" s="585"/>
      <c r="AC102" s="585"/>
      <c r="AD102" s="585"/>
      <c r="AE102" s="585"/>
      <c r="AF102" s="585"/>
      <c r="AG102" s="586"/>
      <c r="AH102" s="586"/>
      <c r="AI102" s="588"/>
      <c r="AJ102" s="566"/>
    </row>
    <row r="103" spans="1:36">
      <c r="A103" s="1467"/>
      <c r="B103" s="580"/>
      <c r="C103" s="581"/>
      <c r="D103" s="582"/>
      <c r="E103" s="582"/>
      <c r="F103" s="582"/>
      <c r="G103" s="582"/>
      <c r="H103" s="582"/>
      <c r="I103" s="582"/>
      <c r="J103" s="582"/>
      <c r="K103" s="582"/>
      <c r="L103" s="582"/>
      <c r="M103" s="582"/>
      <c r="N103" s="583"/>
      <c r="O103" s="584"/>
      <c r="P103" s="585"/>
      <c r="Q103" s="585"/>
      <c r="R103" s="585"/>
      <c r="S103" s="585"/>
      <c r="T103" s="585"/>
      <c r="U103" s="585"/>
      <c r="V103" s="585"/>
      <c r="W103" s="585"/>
      <c r="X103" s="585"/>
      <c r="Y103" s="585"/>
      <c r="Z103" s="585"/>
      <c r="AA103" s="585"/>
      <c r="AB103" s="585"/>
      <c r="AC103" s="585"/>
      <c r="AD103" s="585"/>
      <c r="AE103" s="585"/>
      <c r="AF103" s="585"/>
      <c r="AG103" s="586"/>
      <c r="AH103" s="586"/>
      <c r="AI103" s="588"/>
      <c r="AJ103" s="566"/>
    </row>
    <row r="104" spans="1:36">
      <c r="A104" s="1468"/>
      <c r="B104" s="589"/>
      <c r="C104" s="590"/>
      <c r="D104" s="591"/>
      <c r="E104" s="591"/>
      <c r="F104" s="591"/>
      <c r="G104" s="591"/>
      <c r="H104" s="591"/>
      <c r="I104" s="591"/>
      <c r="J104" s="591"/>
      <c r="K104" s="591"/>
      <c r="L104" s="591"/>
      <c r="M104" s="591"/>
      <c r="N104" s="592"/>
      <c r="O104" s="593"/>
      <c r="P104" s="594"/>
      <c r="Q104" s="594"/>
      <c r="R104" s="594"/>
      <c r="S104" s="594"/>
      <c r="T104" s="594"/>
      <c r="U104" s="594"/>
      <c r="V104" s="594"/>
      <c r="W104" s="594"/>
      <c r="X104" s="594"/>
      <c r="Y104" s="594"/>
      <c r="Z104" s="594"/>
      <c r="AA104" s="594"/>
      <c r="AB104" s="594"/>
      <c r="AC104" s="594"/>
      <c r="AD104" s="594"/>
      <c r="AE104" s="594"/>
      <c r="AF104" s="594"/>
      <c r="AG104" s="595"/>
      <c r="AH104" s="595"/>
      <c r="AI104" s="597"/>
      <c r="AJ104" s="566"/>
    </row>
    <row r="105" spans="1:36">
      <c r="A105" s="1466" t="s">
        <v>931</v>
      </c>
      <c r="B105" s="598"/>
      <c r="C105" s="599"/>
      <c r="D105" s="600"/>
      <c r="E105" s="600"/>
      <c r="F105" s="600"/>
      <c r="G105" s="600"/>
      <c r="H105" s="600"/>
      <c r="I105" s="600"/>
      <c r="J105" s="600"/>
      <c r="K105" s="600"/>
      <c r="L105" s="600"/>
      <c r="M105" s="600"/>
      <c r="N105" s="601"/>
      <c r="O105" s="602"/>
      <c r="P105" s="603"/>
      <c r="Q105" s="603"/>
      <c r="R105" s="603"/>
      <c r="S105" s="603"/>
      <c r="T105" s="603"/>
      <c r="U105" s="603"/>
      <c r="V105" s="603"/>
      <c r="W105" s="603"/>
      <c r="X105" s="603"/>
      <c r="Y105" s="603"/>
      <c r="Z105" s="603"/>
      <c r="AA105" s="603"/>
      <c r="AB105" s="603"/>
      <c r="AC105" s="603"/>
      <c r="AD105" s="603"/>
      <c r="AE105" s="603"/>
      <c r="AF105" s="603"/>
      <c r="AG105" s="604"/>
      <c r="AH105" s="604"/>
      <c r="AI105" s="606"/>
      <c r="AJ105" s="566"/>
    </row>
    <row r="106" spans="1:36">
      <c r="A106" s="1467"/>
      <c r="B106" s="580"/>
      <c r="C106" s="581"/>
      <c r="D106" s="582"/>
      <c r="E106" s="582"/>
      <c r="F106" s="582"/>
      <c r="G106" s="582"/>
      <c r="H106" s="582"/>
      <c r="I106" s="582"/>
      <c r="J106" s="582"/>
      <c r="K106" s="582"/>
      <c r="L106" s="582"/>
      <c r="M106" s="582"/>
      <c r="N106" s="583"/>
      <c r="O106" s="584"/>
      <c r="P106" s="585"/>
      <c r="Q106" s="585"/>
      <c r="R106" s="585"/>
      <c r="S106" s="585"/>
      <c r="T106" s="585"/>
      <c r="U106" s="585"/>
      <c r="V106" s="585"/>
      <c r="W106" s="585"/>
      <c r="X106" s="585"/>
      <c r="Y106" s="585"/>
      <c r="Z106" s="585"/>
      <c r="AA106" s="585"/>
      <c r="AB106" s="585"/>
      <c r="AC106" s="585"/>
      <c r="AD106" s="585"/>
      <c r="AE106" s="585"/>
      <c r="AF106" s="585"/>
      <c r="AG106" s="586"/>
      <c r="AH106" s="586"/>
      <c r="AI106" s="588"/>
      <c r="AJ106" s="566"/>
    </row>
    <row r="107" spans="1:36">
      <c r="A107" s="1467"/>
      <c r="B107" s="580"/>
      <c r="C107" s="581"/>
      <c r="D107" s="582"/>
      <c r="E107" s="582"/>
      <c r="F107" s="582"/>
      <c r="G107" s="582"/>
      <c r="H107" s="582"/>
      <c r="I107" s="582"/>
      <c r="J107" s="582"/>
      <c r="K107" s="582"/>
      <c r="L107" s="582"/>
      <c r="M107" s="582"/>
      <c r="N107" s="583"/>
      <c r="O107" s="584"/>
      <c r="P107" s="585"/>
      <c r="Q107" s="585"/>
      <c r="R107" s="585"/>
      <c r="S107" s="585"/>
      <c r="T107" s="585"/>
      <c r="U107" s="585"/>
      <c r="V107" s="585"/>
      <c r="W107" s="585"/>
      <c r="X107" s="585"/>
      <c r="Y107" s="585"/>
      <c r="Z107" s="585"/>
      <c r="AA107" s="585"/>
      <c r="AB107" s="585"/>
      <c r="AC107" s="585"/>
      <c r="AD107" s="585"/>
      <c r="AE107" s="585"/>
      <c r="AF107" s="585"/>
      <c r="AG107" s="586"/>
      <c r="AH107" s="586"/>
      <c r="AI107" s="588"/>
      <c r="AJ107" s="566"/>
    </row>
    <row r="108" spans="1:36">
      <c r="A108" s="1468"/>
      <c r="B108" s="589"/>
      <c r="C108" s="590"/>
      <c r="D108" s="591"/>
      <c r="E108" s="591"/>
      <c r="F108" s="591"/>
      <c r="G108" s="591"/>
      <c r="H108" s="591"/>
      <c r="I108" s="591"/>
      <c r="J108" s="591"/>
      <c r="K108" s="591"/>
      <c r="L108" s="591"/>
      <c r="M108" s="591"/>
      <c r="N108" s="592"/>
      <c r="O108" s="593"/>
      <c r="P108" s="594"/>
      <c r="Q108" s="594"/>
      <c r="R108" s="594"/>
      <c r="S108" s="594"/>
      <c r="T108" s="594"/>
      <c r="U108" s="594"/>
      <c r="V108" s="594"/>
      <c r="W108" s="594"/>
      <c r="X108" s="594"/>
      <c r="Y108" s="594"/>
      <c r="Z108" s="594"/>
      <c r="AA108" s="594"/>
      <c r="AB108" s="594"/>
      <c r="AC108" s="594"/>
      <c r="AD108" s="594"/>
      <c r="AE108" s="594"/>
      <c r="AF108" s="594"/>
      <c r="AG108" s="595"/>
      <c r="AH108" s="595"/>
      <c r="AI108" s="597"/>
      <c r="AJ108" s="566"/>
    </row>
    <row r="109" spans="1:36">
      <c r="A109" s="1466" t="s">
        <v>932</v>
      </c>
      <c r="B109" s="598"/>
      <c r="C109" s="599"/>
      <c r="D109" s="600"/>
      <c r="E109" s="600"/>
      <c r="F109" s="600"/>
      <c r="G109" s="600"/>
      <c r="H109" s="600"/>
      <c r="I109" s="600"/>
      <c r="J109" s="600"/>
      <c r="K109" s="600"/>
      <c r="L109" s="600"/>
      <c r="M109" s="600"/>
      <c r="N109" s="601"/>
      <c r="O109" s="602"/>
      <c r="P109" s="603"/>
      <c r="Q109" s="603"/>
      <c r="R109" s="603"/>
      <c r="S109" s="603"/>
      <c r="T109" s="603"/>
      <c r="U109" s="603"/>
      <c r="V109" s="603"/>
      <c r="W109" s="603"/>
      <c r="X109" s="603"/>
      <c r="Y109" s="603"/>
      <c r="Z109" s="603"/>
      <c r="AA109" s="603"/>
      <c r="AB109" s="603"/>
      <c r="AC109" s="603"/>
      <c r="AD109" s="603"/>
      <c r="AE109" s="603"/>
      <c r="AF109" s="603"/>
      <c r="AG109" s="604"/>
      <c r="AH109" s="604"/>
      <c r="AI109" s="606"/>
      <c r="AJ109" s="566"/>
    </row>
    <row r="110" spans="1:36">
      <c r="A110" s="1467"/>
      <c r="B110" s="580"/>
      <c r="C110" s="581"/>
      <c r="D110" s="582"/>
      <c r="E110" s="582"/>
      <c r="F110" s="582"/>
      <c r="G110" s="582"/>
      <c r="H110" s="582"/>
      <c r="I110" s="582"/>
      <c r="J110" s="582"/>
      <c r="K110" s="582"/>
      <c r="L110" s="582"/>
      <c r="M110" s="582"/>
      <c r="N110" s="583"/>
      <c r="O110" s="584"/>
      <c r="P110" s="585"/>
      <c r="Q110" s="585"/>
      <c r="R110" s="585"/>
      <c r="S110" s="585"/>
      <c r="T110" s="585"/>
      <c r="U110" s="585"/>
      <c r="V110" s="585"/>
      <c r="W110" s="585"/>
      <c r="X110" s="585"/>
      <c r="Y110" s="585"/>
      <c r="Z110" s="585"/>
      <c r="AA110" s="585"/>
      <c r="AB110" s="585"/>
      <c r="AC110" s="585"/>
      <c r="AD110" s="585"/>
      <c r="AE110" s="585"/>
      <c r="AF110" s="585"/>
      <c r="AG110" s="586"/>
      <c r="AH110" s="586"/>
      <c r="AI110" s="588"/>
      <c r="AJ110" s="566"/>
    </row>
    <row r="111" spans="1:36">
      <c r="A111" s="1467"/>
      <c r="B111" s="580"/>
      <c r="C111" s="581"/>
      <c r="D111" s="582"/>
      <c r="E111" s="582"/>
      <c r="F111" s="582"/>
      <c r="G111" s="582"/>
      <c r="H111" s="582"/>
      <c r="I111" s="582"/>
      <c r="J111" s="582"/>
      <c r="K111" s="582"/>
      <c r="L111" s="582"/>
      <c r="M111" s="582"/>
      <c r="N111" s="583"/>
      <c r="O111" s="584"/>
      <c r="P111" s="585"/>
      <c r="Q111" s="585"/>
      <c r="R111" s="585"/>
      <c r="S111" s="585"/>
      <c r="T111" s="585"/>
      <c r="U111" s="585"/>
      <c r="V111" s="585"/>
      <c r="W111" s="585"/>
      <c r="X111" s="585"/>
      <c r="Y111" s="585"/>
      <c r="Z111" s="585"/>
      <c r="AA111" s="585"/>
      <c r="AB111" s="585"/>
      <c r="AC111" s="585"/>
      <c r="AD111" s="585"/>
      <c r="AE111" s="585"/>
      <c r="AF111" s="585"/>
      <c r="AG111" s="586"/>
      <c r="AH111" s="586"/>
      <c r="AI111" s="588"/>
      <c r="AJ111" s="566"/>
    </row>
    <row r="112" spans="1:36">
      <c r="A112" s="1468"/>
      <c r="B112" s="607"/>
      <c r="C112" s="608"/>
      <c r="D112" s="609"/>
      <c r="E112" s="609"/>
      <c r="F112" s="609"/>
      <c r="G112" s="609"/>
      <c r="H112" s="609"/>
      <c r="I112" s="609"/>
      <c r="J112" s="609"/>
      <c r="K112" s="609"/>
      <c r="L112" s="609"/>
      <c r="M112" s="609"/>
      <c r="N112" s="610"/>
      <c r="O112" s="611"/>
      <c r="P112" s="612"/>
      <c r="Q112" s="612"/>
      <c r="R112" s="612"/>
      <c r="S112" s="612"/>
      <c r="T112" s="612"/>
      <c r="U112" s="612"/>
      <c r="V112" s="612"/>
      <c r="W112" s="612"/>
      <c r="X112" s="612"/>
      <c r="Y112" s="612"/>
      <c r="Z112" s="612"/>
      <c r="AA112" s="612"/>
      <c r="AB112" s="612"/>
      <c r="AC112" s="612"/>
      <c r="AD112" s="612"/>
      <c r="AE112" s="612"/>
      <c r="AF112" s="612"/>
      <c r="AG112" s="613"/>
      <c r="AH112" s="613"/>
      <c r="AI112" s="615"/>
      <c r="AJ112" s="566"/>
    </row>
    <row r="113" spans="1:36">
      <c r="A113" s="1466" t="s">
        <v>933</v>
      </c>
      <c r="B113" s="598"/>
      <c r="C113" s="599"/>
      <c r="D113" s="600"/>
      <c r="E113" s="600"/>
      <c r="F113" s="600"/>
      <c r="G113" s="600"/>
      <c r="H113" s="600"/>
      <c r="I113" s="600"/>
      <c r="J113" s="600"/>
      <c r="K113" s="600"/>
      <c r="L113" s="600"/>
      <c r="M113" s="600"/>
      <c r="N113" s="601"/>
      <c r="O113" s="602"/>
      <c r="P113" s="603"/>
      <c r="Q113" s="603"/>
      <c r="R113" s="603"/>
      <c r="S113" s="603"/>
      <c r="T113" s="603"/>
      <c r="U113" s="603"/>
      <c r="V113" s="603"/>
      <c r="W113" s="603"/>
      <c r="X113" s="603"/>
      <c r="Y113" s="603"/>
      <c r="Z113" s="603"/>
      <c r="AA113" s="603"/>
      <c r="AB113" s="603"/>
      <c r="AC113" s="603"/>
      <c r="AD113" s="603"/>
      <c r="AE113" s="603"/>
      <c r="AF113" s="603"/>
      <c r="AG113" s="604"/>
      <c r="AH113" s="604"/>
      <c r="AI113" s="606"/>
      <c r="AJ113" s="566"/>
    </row>
    <row r="114" spans="1:36">
      <c r="A114" s="1467"/>
      <c r="B114" s="580"/>
      <c r="C114" s="581"/>
      <c r="D114" s="582"/>
      <c r="E114" s="582"/>
      <c r="F114" s="582"/>
      <c r="G114" s="582"/>
      <c r="H114" s="582"/>
      <c r="I114" s="582"/>
      <c r="J114" s="582"/>
      <c r="K114" s="582"/>
      <c r="L114" s="582"/>
      <c r="M114" s="582"/>
      <c r="N114" s="583"/>
      <c r="O114" s="584"/>
      <c r="P114" s="585"/>
      <c r="Q114" s="585"/>
      <c r="R114" s="585"/>
      <c r="S114" s="585"/>
      <c r="T114" s="585"/>
      <c r="U114" s="585"/>
      <c r="V114" s="585"/>
      <c r="W114" s="585"/>
      <c r="X114" s="585"/>
      <c r="Y114" s="585"/>
      <c r="Z114" s="585"/>
      <c r="AA114" s="585"/>
      <c r="AB114" s="585"/>
      <c r="AC114" s="585"/>
      <c r="AD114" s="585"/>
      <c r="AE114" s="585"/>
      <c r="AF114" s="585"/>
      <c r="AG114" s="586"/>
      <c r="AH114" s="586"/>
      <c r="AI114" s="588"/>
      <c r="AJ114" s="566"/>
    </row>
    <row r="115" spans="1:36">
      <c r="A115" s="1467"/>
      <c r="B115" s="580"/>
      <c r="C115" s="581"/>
      <c r="D115" s="582"/>
      <c r="E115" s="582"/>
      <c r="F115" s="582"/>
      <c r="G115" s="582"/>
      <c r="H115" s="582"/>
      <c r="I115" s="582"/>
      <c r="J115" s="582"/>
      <c r="K115" s="582"/>
      <c r="L115" s="582"/>
      <c r="M115" s="582"/>
      <c r="N115" s="583"/>
      <c r="O115" s="584"/>
      <c r="P115" s="585"/>
      <c r="Q115" s="585"/>
      <c r="R115" s="585"/>
      <c r="S115" s="585"/>
      <c r="T115" s="585"/>
      <c r="U115" s="585"/>
      <c r="V115" s="585"/>
      <c r="W115" s="585"/>
      <c r="X115" s="585"/>
      <c r="Y115" s="585"/>
      <c r="Z115" s="585"/>
      <c r="AA115" s="585"/>
      <c r="AB115" s="585"/>
      <c r="AC115" s="585"/>
      <c r="AD115" s="585"/>
      <c r="AE115" s="585"/>
      <c r="AF115" s="585"/>
      <c r="AG115" s="586"/>
      <c r="AH115" s="586"/>
      <c r="AI115" s="588"/>
      <c r="AJ115" s="566"/>
    </row>
    <row r="116" spans="1:36">
      <c r="A116" s="1468"/>
      <c r="B116" s="607"/>
      <c r="C116" s="608"/>
      <c r="D116" s="609"/>
      <c r="E116" s="609"/>
      <c r="F116" s="609"/>
      <c r="G116" s="609"/>
      <c r="H116" s="609"/>
      <c r="I116" s="609"/>
      <c r="J116" s="609"/>
      <c r="K116" s="609"/>
      <c r="L116" s="609"/>
      <c r="M116" s="609"/>
      <c r="N116" s="610"/>
      <c r="O116" s="611"/>
      <c r="P116" s="612"/>
      <c r="Q116" s="612"/>
      <c r="R116" s="612"/>
      <c r="S116" s="612"/>
      <c r="T116" s="612"/>
      <c r="U116" s="612"/>
      <c r="V116" s="612"/>
      <c r="W116" s="612"/>
      <c r="X116" s="612"/>
      <c r="Y116" s="612"/>
      <c r="Z116" s="612"/>
      <c r="AA116" s="612"/>
      <c r="AB116" s="612"/>
      <c r="AC116" s="612"/>
      <c r="AD116" s="612"/>
      <c r="AE116" s="612"/>
      <c r="AF116" s="612"/>
      <c r="AG116" s="613"/>
      <c r="AH116" s="613"/>
      <c r="AI116" s="615"/>
      <c r="AJ116" s="566"/>
    </row>
    <row r="117" spans="1:36">
      <c r="A117" s="1466" t="s">
        <v>925</v>
      </c>
      <c r="B117" s="598"/>
      <c r="C117" s="599"/>
      <c r="D117" s="600"/>
      <c r="E117" s="600"/>
      <c r="F117" s="600"/>
      <c r="G117" s="600"/>
      <c r="H117" s="600"/>
      <c r="I117" s="600"/>
      <c r="J117" s="600"/>
      <c r="K117" s="600"/>
      <c r="L117" s="600"/>
      <c r="M117" s="600"/>
      <c r="N117" s="601"/>
      <c r="O117" s="602"/>
      <c r="P117" s="603"/>
      <c r="Q117" s="603"/>
      <c r="R117" s="603"/>
      <c r="S117" s="603"/>
      <c r="T117" s="603"/>
      <c r="U117" s="603"/>
      <c r="V117" s="603"/>
      <c r="W117" s="603"/>
      <c r="X117" s="603"/>
      <c r="Y117" s="603"/>
      <c r="Z117" s="603"/>
      <c r="AA117" s="603"/>
      <c r="AB117" s="603"/>
      <c r="AC117" s="603"/>
      <c r="AD117" s="603"/>
      <c r="AE117" s="603"/>
      <c r="AF117" s="603"/>
      <c r="AG117" s="604"/>
      <c r="AH117" s="604"/>
      <c r="AI117" s="606"/>
      <c r="AJ117" s="566"/>
    </row>
    <row r="118" spans="1:36">
      <c r="A118" s="1467"/>
      <c r="B118" s="580"/>
      <c r="C118" s="581"/>
      <c r="D118" s="582"/>
      <c r="E118" s="582"/>
      <c r="F118" s="582"/>
      <c r="G118" s="582"/>
      <c r="H118" s="582"/>
      <c r="I118" s="582"/>
      <c r="J118" s="582"/>
      <c r="K118" s="582"/>
      <c r="L118" s="582"/>
      <c r="M118" s="582"/>
      <c r="N118" s="583"/>
      <c r="O118" s="584"/>
      <c r="P118" s="585"/>
      <c r="Q118" s="585"/>
      <c r="R118" s="585"/>
      <c r="S118" s="585"/>
      <c r="T118" s="585"/>
      <c r="U118" s="585"/>
      <c r="V118" s="585"/>
      <c r="W118" s="585"/>
      <c r="X118" s="585"/>
      <c r="Y118" s="585"/>
      <c r="Z118" s="585"/>
      <c r="AA118" s="585"/>
      <c r="AB118" s="585"/>
      <c r="AC118" s="585"/>
      <c r="AD118" s="585"/>
      <c r="AE118" s="585"/>
      <c r="AF118" s="585"/>
      <c r="AG118" s="586"/>
      <c r="AH118" s="586"/>
      <c r="AI118" s="588"/>
      <c r="AJ118" s="566"/>
    </row>
    <row r="119" spans="1:36">
      <c r="A119" s="1467"/>
      <c r="B119" s="580"/>
      <c r="C119" s="581"/>
      <c r="D119" s="582"/>
      <c r="E119" s="582"/>
      <c r="F119" s="582"/>
      <c r="G119" s="582"/>
      <c r="H119" s="582"/>
      <c r="I119" s="582"/>
      <c r="J119" s="582"/>
      <c r="K119" s="582"/>
      <c r="L119" s="582"/>
      <c r="M119" s="582"/>
      <c r="N119" s="583"/>
      <c r="O119" s="584"/>
      <c r="P119" s="585"/>
      <c r="Q119" s="585"/>
      <c r="R119" s="585"/>
      <c r="S119" s="585"/>
      <c r="T119" s="585"/>
      <c r="U119" s="585"/>
      <c r="V119" s="585"/>
      <c r="W119" s="585"/>
      <c r="X119" s="585"/>
      <c r="Y119" s="585"/>
      <c r="Z119" s="585"/>
      <c r="AA119" s="585"/>
      <c r="AB119" s="585"/>
      <c r="AC119" s="585"/>
      <c r="AD119" s="585"/>
      <c r="AE119" s="585"/>
      <c r="AF119" s="585"/>
      <c r="AG119" s="586"/>
      <c r="AH119" s="586"/>
      <c r="AI119" s="588"/>
      <c r="AJ119" s="566"/>
    </row>
    <row r="120" spans="1:36">
      <c r="A120" s="1467"/>
      <c r="B120" s="620"/>
      <c r="C120" s="621"/>
      <c r="D120" s="622"/>
      <c r="E120" s="622"/>
      <c r="F120" s="622"/>
      <c r="G120" s="622"/>
      <c r="H120" s="622"/>
      <c r="I120" s="622"/>
      <c r="J120" s="622"/>
      <c r="K120" s="622"/>
      <c r="L120" s="622"/>
      <c r="M120" s="622"/>
      <c r="N120" s="623"/>
      <c r="O120" s="624"/>
      <c r="P120" s="625"/>
      <c r="Q120" s="625"/>
      <c r="R120" s="625"/>
      <c r="S120" s="625"/>
      <c r="T120" s="625"/>
      <c r="U120" s="625"/>
      <c r="V120" s="625"/>
      <c r="W120" s="625"/>
      <c r="X120" s="625"/>
      <c r="Y120" s="625"/>
      <c r="Z120" s="625"/>
      <c r="AA120" s="625"/>
      <c r="AB120" s="625"/>
      <c r="AC120" s="625"/>
      <c r="AD120" s="625"/>
      <c r="AE120" s="625"/>
      <c r="AF120" s="625"/>
      <c r="AG120" s="626"/>
      <c r="AH120" s="626"/>
      <c r="AI120" s="627"/>
      <c r="AJ120" s="566"/>
    </row>
    <row r="121" spans="1:36" ht="13.8" thickBot="1">
      <c r="A121" s="1478" t="s">
        <v>954</v>
      </c>
      <c r="B121" s="1479"/>
      <c r="C121" s="632"/>
      <c r="D121" s="633"/>
      <c r="E121" s="633"/>
      <c r="F121" s="633"/>
      <c r="G121" s="633"/>
      <c r="H121" s="633"/>
      <c r="I121" s="633"/>
      <c r="J121" s="633"/>
      <c r="K121" s="633"/>
      <c r="L121" s="633"/>
      <c r="M121" s="633"/>
      <c r="N121" s="634"/>
      <c r="O121" s="629"/>
      <c r="P121" s="628"/>
      <c r="Q121" s="628"/>
      <c r="R121" s="628"/>
      <c r="S121" s="628"/>
      <c r="T121" s="628"/>
      <c r="U121" s="628"/>
      <c r="V121" s="628"/>
      <c r="W121" s="628"/>
      <c r="X121" s="628"/>
      <c r="Y121" s="628"/>
      <c r="Z121" s="628"/>
      <c r="AA121" s="628"/>
      <c r="AB121" s="628"/>
      <c r="AC121" s="628"/>
      <c r="AD121" s="628"/>
      <c r="AE121" s="628"/>
      <c r="AF121" s="628"/>
      <c r="AG121" s="628"/>
      <c r="AH121" s="630"/>
      <c r="AI121" s="631"/>
      <c r="AJ121" s="566"/>
    </row>
    <row r="122" spans="1:36" ht="13.8" thickBot="1">
      <c r="A122" s="1469" t="s">
        <v>937</v>
      </c>
      <c r="B122" s="1470"/>
      <c r="C122" s="1470"/>
      <c r="D122" s="1470"/>
      <c r="E122" s="1470"/>
      <c r="F122" s="1470"/>
      <c r="G122" s="1470"/>
      <c r="H122" s="1470"/>
      <c r="I122" s="1470"/>
      <c r="J122" s="1470"/>
      <c r="K122" s="1470"/>
      <c r="L122" s="1470"/>
      <c r="M122" s="1470"/>
      <c r="N122" s="1470"/>
      <c r="O122" s="1470"/>
      <c r="P122" s="1470"/>
      <c r="Q122" s="1470"/>
      <c r="R122" s="1470"/>
      <c r="S122" s="1470"/>
      <c r="T122" s="1470"/>
      <c r="U122" s="1470"/>
      <c r="V122" s="1470"/>
      <c r="W122" s="1470"/>
      <c r="X122" s="1470"/>
      <c r="Y122" s="1470"/>
      <c r="Z122" s="1470"/>
      <c r="AA122" s="1470"/>
      <c r="AB122" s="1470"/>
      <c r="AC122" s="1470"/>
      <c r="AD122" s="1470"/>
      <c r="AE122" s="1470"/>
      <c r="AF122" s="1470"/>
      <c r="AG122" s="1470"/>
      <c r="AH122" s="1470"/>
      <c r="AI122" s="1471"/>
      <c r="AJ122" s="568"/>
    </row>
    <row r="123" spans="1:36">
      <c r="A123" s="1467" t="s">
        <v>921</v>
      </c>
      <c r="B123" s="571"/>
      <c r="C123" s="572"/>
      <c r="D123" s="573"/>
      <c r="E123" s="573"/>
      <c r="F123" s="573"/>
      <c r="G123" s="573"/>
      <c r="H123" s="573"/>
      <c r="I123" s="573"/>
      <c r="J123" s="573"/>
      <c r="K123" s="573"/>
      <c r="L123" s="573"/>
      <c r="M123" s="573"/>
      <c r="N123" s="574"/>
      <c r="O123" s="575"/>
      <c r="P123" s="576"/>
      <c r="Q123" s="576"/>
      <c r="R123" s="576"/>
      <c r="S123" s="576"/>
      <c r="T123" s="576"/>
      <c r="U123" s="576"/>
      <c r="V123" s="576"/>
      <c r="W123" s="576"/>
      <c r="X123" s="576"/>
      <c r="Y123" s="576"/>
      <c r="Z123" s="576"/>
      <c r="AA123" s="576"/>
      <c r="AB123" s="576"/>
      <c r="AC123" s="576"/>
      <c r="AD123" s="576"/>
      <c r="AE123" s="576"/>
      <c r="AF123" s="576"/>
      <c r="AG123" s="577"/>
      <c r="AH123" s="578"/>
      <c r="AI123" s="579"/>
      <c r="AJ123" s="566"/>
    </row>
    <row r="124" spans="1:36">
      <c r="A124" s="1467"/>
      <c r="B124" s="580"/>
      <c r="C124" s="581"/>
      <c r="D124" s="582"/>
      <c r="E124" s="582"/>
      <c r="F124" s="582"/>
      <c r="G124" s="582"/>
      <c r="H124" s="582"/>
      <c r="I124" s="582"/>
      <c r="J124" s="582"/>
      <c r="K124" s="582"/>
      <c r="L124" s="582"/>
      <c r="M124" s="582"/>
      <c r="N124" s="583"/>
      <c r="O124" s="584"/>
      <c r="P124" s="585"/>
      <c r="Q124" s="585"/>
      <c r="R124" s="585"/>
      <c r="S124" s="585"/>
      <c r="T124" s="585"/>
      <c r="U124" s="585"/>
      <c r="V124" s="585"/>
      <c r="W124" s="585"/>
      <c r="X124" s="585"/>
      <c r="Y124" s="585"/>
      <c r="Z124" s="585"/>
      <c r="AA124" s="585"/>
      <c r="AB124" s="585"/>
      <c r="AC124" s="585"/>
      <c r="AD124" s="585"/>
      <c r="AE124" s="585"/>
      <c r="AF124" s="585"/>
      <c r="AG124" s="586"/>
      <c r="AH124" s="587"/>
      <c r="AI124" s="588"/>
      <c r="AJ124" s="566"/>
    </row>
    <row r="125" spans="1:36">
      <c r="A125" s="1467"/>
      <c r="B125" s="580"/>
      <c r="C125" s="581"/>
      <c r="D125" s="582"/>
      <c r="E125" s="582"/>
      <c r="F125" s="582"/>
      <c r="G125" s="582"/>
      <c r="H125" s="582"/>
      <c r="I125" s="582"/>
      <c r="J125" s="582"/>
      <c r="K125" s="582"/>
      <c r="L125" s="582"/>
      <c r="M125" s="582"/>
      <c r="N125" s="583"/>
      <c r="O125" s="584"/>
      <c r="P125" s="585"/>
      <c r="Q125" s="585"/>
      <c r="R125" s="585"/>
      <c r="S125" s="585"/>
      <c r="T125" s="585"/>
      <c r="U125" s="585"/>
      <c r="V125" s="585"/>
      <c r="W125" s="585"/>
      <c r="X125" s="585"/>
      <c r="Y125" s="585"/>
      <c r="Z125" s="585"/>
      <c r="AA125" s="585"/>
      <c r="AB125" s="585"/>
      <c r="AC125" s="585"/>
      <c r="AD125" s="585"/>
      <c r="AE125" s="585"/>
      <c r="AF125" s="585"/>
      <c r="AG125" s="586"/>
      <c r="AH125" s="587"/>
      <c r="AI125" s="588"/>
      <c r="AJ125" s="566"/>
    </row>
    <row r="126" spans="1:36">
      <c r="A126" s="1468"/>
      <c r="B126" s="589"/>
      <c r="C126" s="590"/>
      <c r="D126" s="591"/>
      <c r="E126" s="591"/>
      <c r="F126" s="591"/>
      <c r="G126" s="591"/>
      <c r="H126" s="591"/>
      <c r="I126" s="591"/>
      <c r="J126" s="591"/>
      <c r="K126" s="591"/>
      <c r="L126" s="591"/>
      <c r="M126" s="591"/>
      <c r="N126" s="592"/>
      <c r="O126" s="593"/>
      <c r="P126" s="594"/>
      <c r="Q126" s="594"/>
      <c r="R126" s="594"/>
      <c r="S126" s="594"/>
      <c r="T126" s="594"/>
      <c r="U126" s="594"/>
      <c r="V126" s="594"/>
      <c r="W126" s="594"/>
      <c r="X126" s="594"/>
      <c r="Y126" s="594"/>
      <c r="Z126" s="594"/>
      <c r="AA126" s="594"/>
      <c r="AB126" s="594"/>
      <c r="AC126" s="594"/>
      <c r="AD126" s="594"/>
      <c r="AE126" s="594"/>
      <c r="AF126" s="594"/>
      <c r="AG126" s="595"/>
      <c r="AH126" s="596"/>
      <c r="AI126" s="597"/>
      <c r="AJ126" s="566"/>
    </row>
    <row r="127" spans="1:36">
      <c r="A127" s="1463" t="s">
        <v>946</v>
      </c>
      <c r="B127" s="598"/>
      <c r="C127" s="599"/>
      <c r="D127" s="600"/>
      <c r="E127" s="600"/>
      <c r="F127" s="600"/>
      <c r="G127" s="600"/>
      <c r="H127" s="600"/>
      <c r="I127" s="600"/>
      <c r="J127" s="600"/>
      <c r="K127" s="600"/>
      <c r="L127" s="600"/>
      <c r="M127" s="600"/>
      <c r="N127" s="601"/>
      <c r="O127" s="602"/>
      <c r="P127" s="603"/>
      <c r="Q127" s="603"/>
      <c r="R127" s="603"/>
      <c r="S127" s="603"/>
      <c r="T127" s="603"/>
      <c r="U127" s="603"/>
      <c r="V127" s="603"/>
      <c r="W127" s="603"/>
      <c r="X127" s="603"/>
      <c r="Y127" s="603"/>
      <c r="Z127" s="603"/>
      <c r="AA127" s="603"/>
      <c r="AB127" s="603"/>
      <c r="AC127" s="603"/>
      <c r="AD127" s="603"/>
      <c r="AE127" s="603"/>
      <c r="AF127" s="603"/>
      <c r="AG127" s="604"/>
      <c r="AH127" s="605"/>
      <c r="AI127" s="606"/>
      <c r="AJ127" s="566"/>
    </row>
    <row r="128" spans="1:36">
      <c r="A128" s="1464"/>
      <c r="B128" s="580"/>
      <c r="C128" s="581"/>
      <c r="D128" s="582"/>
      <c r="E128" s="582"/>
      <c r="F128" s="582"/>
      <c r="G128" s="582"/>
      <c r="H128" s="582"/>
      <c r="I128" s="582"/>
      <c r="J128" s="582"/>
      <c r="K128" s="582"/>
      <c r="L128" s="582"/>
      <c r="M128" s="582"/>
      <c r="N128" s="583"/>
      <c r="O128" s="584"/>
      <c r="P128" s="585"/>
      <c r="Q128" s="585"/>
      <c r="R128" s="585"/>
      <c r="S128" s="585"/>
      <c r="T128" s="585"/>
      <c r="U128" s="585"/>
      <c r="V128" s="585"/>
      <c r="W128" s="585"/>
      <c r="X128" s="585"/>
      <c r="Y128" s="585"/>
      <c r="Z128" s="585"/>
      <c r="AA128" s="585"/>
      <c r="AB128" s="585"/>
      <c r="AC128" s="585"/>
      <c r="AD128" s="585"/>
      <c r="AE128" s="585"/>
      <c r="AF128" s="585"/>
      <c r="AG128" s="586"/>
      <c r="AH128" s="587"/>
      <c r="AI128" s="588"/>
      <c r="AJ128" s="566"/>
    </row>
    <row r="129" spans="1:36">
      <c r="A129" s="1464"/>
      <c r="B129" s="580"/>
      <c r="C129" s="581"/>
      <c r="D129" s="582"/>
      <c r="E129" s="582"/>
      <c r="F129" s="582"/>
      <c r="G129" s="582"/>
      <c r="H129" s="582"/>
      <c r="I129" s="582"/>
      <c r="J129" s="582"/>
      <c r="K129" s="582"/>
      <c r="L129" s="582"/>
      <c r="M129" s="582"/>
      <c r="N129" s="583"/>
      <c r="O129" s="584"/>
      <c r="P129" s="585"/>
      <c r="Q129" s="585"/>
      <c r="R129" s="585"/>
      <c r="S129" s="585"/>
      <c r="T129" s="585"/>
      <c r="U129" s="585"/>
      <c r="V129" s="585"/>
      <c r="W129" s="585"/>
      <c r="X129" s="585"/>
      <c r="Y129" s="585"/>
      <c r="Z129" s="585"/>
      <c r="AA129" s="585"/>
      <c r="AB129" s="585"/>
      <c r="AC129" s="585"/>
      <c r="AD129" s="585"/>
      <c r="AE129" s="585"/>
      <c r="AF129" s="585"/>
      <c r="AG129" s="586"/>
      <c r="AH129" s="587"/>
      <c r="AI129" s="588"/>
      <c r="AJ129" s="566"/>
    </row>
    <row r="130" spans="1:36">
      <c r="A130" s="1465"/>
      <c r="B130" s="607"/>
      <c r="C130" s="608"/>
      <c r="D130" s="609"/>
      <c r="E130" s="609"/>
      <c r="F130" s="609"/>
      <c r="G130" s="609"/>
      <c r="H130" s="609"/>
      <c r="I130" s="609"/>
      <c r="J130" s="609"/>
      <c r="K130" s="609"/>
      <c r="L130" s="609"/>
      <c r="M130" s="609"/>
      <c r="N130" s="610"/>
      <c r="O130" s="611"/>
      <c r="P130" s="612"/>
      <c r="Q130" s="612"/>
      <c r="R130" s="612"/>
      <c r="S130" s="612"/>
      <c r="T130" s="612"/>
      <c r="U130" s="612"/>
      <c r="V130" s="612"/>
      <c r="W130" s="612"/>
      <c r="X130" s="612"/>
      <c r="Y130" s="612"/>
      <c r="Z130" s="612"/>
      <c r="AA130" s="612"/>
      <c r="AB130" s="612"/>
      <c r="AC130" s="612"/>
      <c r="AD130" s="612"/>
      <c r="AE130" s="612"/>
      <c r="AF130" s="612"/>
      <c r="AG130" s="613"/>
      <c r="AH130" s="614"/>
      <c r="AI130" s="615"/>
      <c r="AJ130" s="566"/>
    </row>
    <row r="131" spans="1:36">
      <c r="A131" s="1463" t="s">
        <v>947</v>
      </c>
      <c r="B131" s="598"/>
      <c r="C131" s="599"/>
      <c r="D131" s="600"/>
      <c r="E131" s="600"/>
      <c r="F131" s="600"/>
      <c r="G131" s="600"/>
      <c r="H131" s="600"/>
      <c r="I131" s="600"/>
      <c r="J131" s="600"/>
      <c r="K131" s="600"/>
      <c r="L131" s="600"/>
      <c r="M131" s="600"/>
      <c r="N131" s="601"/>
      <c r="O131" s="602"/>
      <c r="P131" s="603"/>
      <c r="Q131" s="603"/>
      <c r="R131" s="603"/>
      <c r="S131" s="603"/>
      <c r="T131" s="603"/>
      <c r="U131" s="603"/>
      <c r="V131" s="603"/>
      <c r="W131" s="603"/>
      <c r="X131" s="603"/>
      <c r="Y131" s="603"/>
      <c r="Z131" s="603"/>
      <c r="AA131" s="603"/>
      <c r="AB131" s="603"/>
      <c r="AC131" s="603"/>
      <c r="AD131" s="603"/>
      <c r="AE131" s="603"/>
      <c r="AF131" s="603"/>
      <c r="AG131" s="604"/>
      <c r="AH131" s="605"/>
      <c r="AI131" s="606"/>
      <c r="AJ131" s="566"/>
    </row>
    <row r="132" spans="1:36">
      <c r="A132" s="1464"/>
      <c r="B132" s="580"/>
      <c r="C132" s="581"/>
      <c r="D132" s="582"/>
      <c r="E132" s="582"/>
      <c r="F132" s="582"/>
      <c r="G132" s="582"/>
      <c r="H132" s="582"/>
      <c r="I132" s="582"/>
      <c r="J132" s="582"/>
      <c r="K132" s="582"/>
      <c r="L132" s="582"/>
      <c r="M132" s="582"/>
      <c r="N132" s="583"/>
      <c r="O132" s="584"/>
      <c r="P132" s="585"/>
      <c r="Q132" s="585"/>
      <c r="R132" s="585"/>
      <c r="S132" s="585"/>
      <c r="T132" s="585"/>
      <c r="U132" s="585"/>
      <c r="V132" s="585"/>
      <c r="W132" s="585"/>
      <c r="X132" s="585"/>
      <c r="Y132" s="585"/>
      <c r="Z132" s="585"/>
      <c r="AA132" s="585"/>
      <c r="AB132" s="585"/>
      <c r="AC132" s="585"/>
      <c r="AD132" s="585"/>
      <c r="AE132" s="585"/>
      <c r="AF132" s="585"/>
      <c r="AG132" s="586"/>
      <c r="AH132" s="587"/>
      <c r="AI132" s="588"/>
      <c r="AJ132" s="566"/>
    </row>
    <row r="133" spans="1:36">
      <c r="A133" s="1464"/>
      <c r="B133" s="580"/>
      <c r="C133" s="581"/>
      <c r="D133" s="582"/>
      <c r="E133" s="582"/>
      <c r="F133" s="582"/>
      <c r="G133" s="582"/>
      <c r="H133" s="582"/>
      <c r="I133" s="582"/>
      <c r="J133" s="582"/>
      <c r="K133" s="582"/>
      <c r="L133" s="582"/>
      <c r="M133" s="582"/>
      <c r="N133" s="583"/>
      <c r="O133" s="584"/>
      <c r="P133" s="585"/>
      <c r="Q133" s="585"/>
      <c r="R133" s="585"/>
      <c r="S133" s="585"/>
      <c r="T133" s="585"/>
      <c r="U133" s="585"/>
      <c r="V133" s="585"/>
      <c r="W133" s="585"/>
      <c r="X133" s="585"/>
      <c r="Y133" s="585"/>
      <c r="Z133" s="585"/>
      <c r="AA133" s="585"/>
      <c r="AB133" s="585"/>
      <c r="AC133" s="585"/>
      <c r="AD133" s="585"/>
      <c r="AE133" s="585"/>
      <c r="AF133" s="585"/>
      <c r="AG133" s="586"/>
      <c r="AH133" s="587"/>
      <c r="AI133" s="588"/>
      <c r="AJ133" s="566"/>
    </row>
    <row r="134" spans="1:36">
      <c r="A134" s="1465"/>
      <c r="B134" s="589"/>
      <c r="C134" s="590"/>
      <c r="D134" s="591"/>
      <c r="E134" s="591"/>
      <c r="F134" s="591"/>
      <c r="G134" s="591"/>
      <c r="H134" s="591"/>
      <c r="I134" s="591"/>
      <c r="J134" s="591"/>
      <c r="K134" s="591"/>
      <c r="L134" s="591"/>
      <c r="M134" s="591"/>
      <c r="N134" s="592"/>
      <c r="O134" s="593"/>
      <c r="P134" s="594"/>
      <c r="Q134" s="594"/>
      <c r="R134" s="594"/>
      <c r="S134" s="594"/>
      <c r="T134" s="594"/>
      <c r="U134" s="594"/>
      <c r="V134" s="594"/>
      <c r="W134" s="594"/>
      <c r="X134" s="594"/>
      <c r="Y134" s="594"/>
      <c r="Z134" s="594"/>
      <c r="AA134" s="594"/>
      <c r="AB134" s="594"/>
      <c r="AC134" s="594"/>
      <c r="AD134" s="594"/>
      <c r="AE134" s="594"/>
      <c r="AF134" s="594"/>
      <c r="AG134" s="595"/>
      <c r="AH134" s="596"/>
      <c r="AI134" s="597"/>
      <c r="AJ134" s="566"/>
    </row>
    <row r="135" spans="1:36">
      <c r="A135" s="1463" t="s">
        <v>948</v>
      </c>
      <c r="B135" s="598"/>
      <c r="C135" s="599"/>
      <c r="D135" s="600"/>
      <c r="E135" s="600"/>
      <c r="F135" s="600"/>
      <c r="G135" s="600"/>
      <c r="H135" s="600"/>
      <c r="I135" s="600"/>
      <c r="J135" s="600"/>
      <c r="K135" s="600"/>
      <c r="L135" s="600"/>
      <c r="M135" s="600"/>
      <c r="N135" s="601"/>
      <c r="O135" s="602"/>
      <c r="P135" s="603"/>
      <c r="Q135" s="603"/>
      <c r="R135" s="603"/>
      <c r="S135" s="603"/>
      <c r="T135" s="603"/>
      <c r="U135" s="603"/>
      <c r="V135" s="603"/>
      <c r="W135" s="603"/>
      <c r="X135" s="603"/>
      <c r="Y135" s="603"/>
      <c r="Z135" s="603"/>
      <c r="AA135" s="603"/>
      <c r="AB135" s="603"/>
      <c r="AC135" s="603"/>
      <c r="AD135" s="603"/>
      <c r="AE135" s="603"/>
      <c r="AF135" s="603"/>
      <c r="AG135" s="604"/>
      <c r="AH135" s="605"/>
      <c r="AI135" s="606"/>
      <c r="AJ135" s="566"/>
    </row>
    <row r="136" spans="1:36">
      <c r="A136" s="1464"/>
      <c r="B136" s="580"/>
      <c r="C136" s="581"/>
      <c r="D136" s="582"/>
      <c r="E136" s="582"/>
      <c r="F136" s="582"/>
      <c r="G136" s="582"/>
      <c r="H136" s="582"/>
      <c r="I136" s="582"/>
      <c r="J136" s="582"/>
      <c r="K136" s="582"/>
      <c r="L136" s="582"/>
      <c r="M136" s="582"/>
      <c r="N136" s="583"/>
      <c r="O136" s="584"/>
      <c r="P136" s="585"/>
      <c r="Q136" s="585"/>
      <c r="R136" s="585"/>
      <c r="S136" s="585"/>
      <c r="T136" s="585"/>
      <c r="U136" s="585"/>
      <c r="V136" s="585"/>
      <c r="W136" s="585"/>
      <c r="X136" s="585"/>
      <c r="Y136" s="585"/>
      <c r="Z136" s="585"/>
      <c r="AA136" s="585"/>
      <c r="AB136" s="585"/>
      <c r="AC136" s="585"/>
      <c r="AD136" s="585"/>
      <c r="AE136" s="585"/>
      <c r="AF136" s="585"/>
      <c r="AG136" s="586"/>
      <c r="AH136" s="587"/>
      <c r="AI136" s="588"/>
      <c r="AJ136" s="566"/>
    </row>
    <row r="137" spans="1:36">
      <c r="A137" s="1464"/>
      <c r="B137" s="580"/>
      <c r="C137" s="581"/>
      <c r="D137" s="582"/>
      <c r="E137" s="582"/>
      <c r="F137" s="582"/>
      <c r="G137" s="582"/>
      <c r="H137" s="582"/>
      <c r="I137" s="582"/>
      <c r="J137" s="582"/>
      <c r="K137" s="582"/>
      <c r="L137" s="582"/>
      <c r="M137" s="582"/>
      <c r="N137" s="583"/>
      <c r="O137" s="584"/>
      <c r="P137" s="585"/>
      <c r="Q137" s="585"/>
      <c r="R137" s="585"/>
      <c r="S137" s="585"/>
      <c r="T137" s="585"/>
      <c r="U137" s="585"/>
      <c r="V137" s="585"/>
      <c r="W137" s="585"/>
      <c r="X137" s="585"/>
      <c r="Y137" s="585"/>
      <c r="Z137" s="585"/>
      <c r="AA137" s="585"/>
      <c r="AB137" s="585"/>
      <c r="AC137" s="585"/>
      <c r="AD137" s="585"/>
      <c r="AE137" s="585"/>
      <c r="AF137" s="585"/>
      <c r="AG137" s="586"/>
      <c r="AH137" s="587"/>
      <c r="AI137" s="588"/>
      <c r="AJ137" s="566"/>
    </row>
    <row r="138" spans="1:36">
      <c r="A138" s="1465"/>
      <c r="B138" s="589"/>
      <c r="C138" s="590"/>
      <c r="D138" s="591"/>
      <c r="E138" s="591"/>
      <c r="F138" s="591"/>
      <c r="G138" s="591"/>
      <c r="H138" s="591"/>
      <c r="I138" s="591"/>
      <c r="J138" s="591"/>
      <c r="K138" s="591"/>
      <c r="L138" s="591"/>
      <c r="M138" s="591"/>
      <c r="N138" s="592"/>
      <c r="O138" s="593"/>
      <c r="P138" s="594"/>
      <c r="Q138" s="594"/>
      <c r="R138" s="594"/>
      <c r="S138" s="594"/>
      <c r="T138" s="594"/>
      <c r="U138" s="594"/>
      <c r="V138" s="594"/>
      <c r="W138" s="594"/>
      <c r="X138" s="594"/>
      <c r="Y138" s="594"/>
      <c r="Z138" s="594"/>
      <c r="AA138" s="594"/>
      <c r="AB138" s="594"/>
      <c r="AC138" s="594"/>
      <c r="AD138" s="594"/>
      <c r="AE138" s="594"/>
      <c r="AF138" s="594"/>
      <c r="AG138" s="595"/>
      <c r="AH138" s="596"/>
      <c r="AI138" s="597"/>
      <c r="AJ138" s="566"/>
    </row>
    <row r="139" spans="1:36">
      <c r="A139" s="1463" t="s">
        <v>928</v>
      </c>
      <c r="B139" s="598"/>
      <c r="C139" s="599"/>
      <c r="D139" s="600"/>
      <c r="E139" s="600"/>
      <c r="F139" s="600"/>
      <c r="G139" s="600"/>
      <c r="H139" s="600"/>
      <c r="I139" s="600"/>
      <c r="J139" s="600"/>
      <c r="K139" s="600"/>
      <c r="L139" s="600"/>
      <c r="M139" s="600"/>
      <c r="N139" s="601"/>
      <c r="O139" s="602"/>
      <c r="P139" s="603"/>
      <c r="Q139" s="603"/>
      <c r="R139" s="603"/>
      <c r="S139" s="603"/>
      <c r="T139" s="603"/>
      <c r="U139" s="603"/>
      <c r="V139" s="603"/>
      <c r="W139" s="603"/>
      <c r="X139" s="603"/>
      <c r="Y139" s="603"/>
      <c r="Z139" s="603"/>
      <c r="AA139" s="603"/>
      <c r="AB139" s="603"/>
      <c r="AC139" s="603"/>
      <c r="AD139" s="603"/>
      <c r="AE139" s="603"/>
      <c r="AF139" s="603"/>
      <c r="AG139" s="604"/>
      <c r="AH139" s="605"/>
      <c r="AI139" s="606"/>
      <c r="AJ139" s="566"/>
    </row>
    <row r="140" spans="1:36">
      <c r="A140" s="1464"/>
      <c r="B140" s="580"/>
      <c r="C140" s="581"/>
      <c r="D140" s="582"/>
      <c r="E140" s="582"/>
      <c r="F140" s="582"/>
      <c r="G140" s="582"/>
      <c r="H140" s="582"/>
      <c r="I140" s="582"/>
      <c r="J140" s="582"/>
      <c r="K140" s="582"/>
      <c r="L140" s="582"/>
      <c r="M140" s="582"/>
      <c r="N140" s="583"/>
      <c r="O140" s="584"/>
      <c r="P140" s="585"/>
      <c r="Q140" s="585"/>
      <c r="R140" s="585"/>
      <c r="S140" s="585"/>
      <c r="T140" s="585"/>
      <c r="U140" s="585"/>
      <c r="V140" s="585"/>
      <c r="W140" s="585"/>
      <c r="X140" s="585"/>
      <c r="Y140" s="585"/>
      <c r="Z140" s="585"/>
      <c r="AA140" s="585"/>
      <c r="AB140" s="585"/>
      <c r="AC140" s="585"/>
      <c r="AD140" s="585"/>
      <c r="AE140" s="585"/>
      <c r="AF140" s="585"/>
      <c r="AG140" s="586"/>
      <c r="AH140" s="587"/>
      <c r="AI140" s="588"/>
      <c r="AJ140" s="566"/>
    </row>
    <row r="141" spans="1:36">
      <c r="A141" s="1464"/>
      <c r="B141" s="580"/>
      <c r="C141" s="581"/>
      <c r="D141" s="582"/>
      <c r="E141" s="582"/>
      <c r="F141" s="582"/>
      <c r="G141" s="582"/>
      <c r="H141" s="582"/>
      <c r="I141" s="582"/>
      <c r="J141" s="582"/>
      <c r="K141" s="582"/>
      <c r="L141" s="582"/>
      <c r="M141" s="582"/>
      <c r="N141" s="583"/>
      <c r="O141" s="584"/>
      <c r="P141" s="585"/>
      <c r="Q141" s="585"/>
      <c r="R141" s="585"/>
      <c r="S141" s="585"/>
      <c r="T141" s="585"/>
      <c r="U141" s="585"/>
      <c r="V141" s="585"/>
      <c r="W141" s="585"/>
      <c r="X141" s="585"/>
      <c r="Y141" s="585"/>
      <c r="Z141" s="585"/>
      <c r="AA141" s="585"/>
      <c r="AB141" s="585"/>
      <c r="AC141" s="585"/>
      <c r="AD141" s="585"/>
      <c r="AE141" s="585"/>
      <c r="AF141" s="585"/>
      <c r="AG141" s="586"/>
      <c r="AH141" s="587"/>
      <c r="AI141" s="588"/>
      <c r="AJ141" s="566"/>
    </row>
    <row r="142" spans="1:36">
      <c r="A142" s="1465"/>
      <c r="B142" s="607"/>
      <c r="C142" s="608"/>
      <c r="D142" s="609"/>
      <c r="E142" s="609"/>
      <c r="F142" s="609"/>
      <c r="G142" s="609"/>
      <c r="H142" s="609"/>
      <c r="I142" s="609"/>
      <c r="J142" s="609"/>
      <c r="K142" s="609"/>
      <c r="L142" s="609"/>
      <c r="M142" s="609"/>
      <c r="N142" s="610"/>
      <c r="O142" s="611"/>
      <c r="P142" s="612"/>
      <c r="Q142" s="612"/>
      <c r="R142" s="612"/>
      <c r="S142" s="612"/>
      <c r="T142" s="612"/>
      <c r="U142" s="612"/>
      <c r="V142" s="612"/>
      <c r="W142" s="612"/>
      <c r="X142" s="612"/>
      <c r="Y142" s="612"/>
      <c r="Z142" s="612"/>
      <c r="AA142" s="612"/>
      <c r="AB142" s="612"/>
      <c r="AC142" s="612"/>
      <c r="AD142" s="612"/>
      <c r="AE142" s="612"/>
      <c r="AF142" s="612"/>
      <c r="AG142" s="613"/>
      <c r="AH142" s="614"/>
      <c r="AI142" s="615"/>
      <c r="AJ142" s="566"/>
    </row>
    <row r="143" spans="1:36">
      <c r="A143" s="1463" t="s">
        <v>944</v>
      </c>
      <c r="B143" s="598"/>
      <c r="C143" s="599"/>
      <c r="D143" s="600"/>
      <c r="E143" s="600"/>
      <c r="F143" s="600"/>
      <c r="G143" s="600"/>
      <c r="H143" s="600"/>
      <c r="I143" s="600"/>
      <c r="J143" s="600"/>
      <c r="K143" s="600"/>
      <c r="L143" s="600"/>
      <c r="M143" s="600"/>
      <c r="N143" s="601"/>
      <c r="O143" s="602"/>
      <c r="P143" s="603"/>
      <c r="Q143" s="603"/>
      <c r="R143" s="603"/>
      <c r="S143" s="603"/>
      <c r="T143" s="603"/>
      <c r="U143" s="603"/>
      <c r="V143" s="603"/>
      <c r="W143" s="603"/>
      <c r="X143" s="603"/>
      <c r="Y143" s="603"/>
      <c r="Z143" s="603"/>
      <c r="AA143" s="603"/>
      <c r="AB143" s="603"/>
      <c r="AC143" s="603"/>
      <c r="AD143" s="603"/>
      <c r="AE143" s="603"/>
      <c r="AF143" s="603"/>
      <c r="AG143" s="604"/>
      <c r="AH143" s="605"/>
      <c r="AI143" s="606"/>
      <c r="AJ143" s="566"/>
    </row>
    <row r="144" spans="1:36">
      <c r="A144" s="1464"/>
      <c r="B144" s="580"/>
      <c r="C144" s="581"/>
      <c r="D144" s="582"/>
      <c r="E144" s="582"/>
      <c r="F144" s="582"/>
      <c r="G144" s="582"/>
      <c r="H144" s="582"/>
      <c r="I144" s="582"/>
      <c r="J144" s="582"/>
      <c r="K144" s="582"/>
      <c r="L144" s="582"/>
      <c r="M144" s="582"/>
      <c r="N144" s="583"/>
      <c r="O144" s="584"/>
      <c r="P144" s="585"/>
      <c r="Q144" s="585"/>
      <c r="R144" s="585"/>
      <c r="S144" s="585"/>
      <c r="T144" s="585"/>
      <c r="U144" s="585"/>
      <c r="V144" s="585"/>
      <c r="W144" s="585"/>
      <c r="X144" s="585"/>
      <c r="Y144" s="585"/>
      <c r="Z144" s="585"/>
      <c r="AA144" s="585"/>
      <c r="AB144" s="585"/>
      <c r="AC144" s="585"/>
      <c r="AD144" s="585"/>
      <c r="AE144" s="585"/>
      <c r="AF144" s="585"/>
      <c r="AG144" s="586"/>
      <c r="AH144" s="587"/>
      <c r="AI144" s="588"/>
      <c r="AJ144" s="566"/>
    </row>
    <row r="145" spans="1:36">
      <c r="A145" s="1464"/>
      <c r="B145" s="580"/>
      <c r="C145" s="581"/>
      <c r="D145" s="582"/>
      <c r="E145" s="582"/>
      <c r="F145" s="582"/>
      <c r="G145" s="582"/>
      <c r="H145" s="582"/>
      <c r="I145" s="582"/>
      <c r="J145" s="582"/>
      <c r="K145" s="582"/>
      <c r="L145" s="582"/>
      <c r="M145" s="582"/>
      <c r="N145" s="583"/>
      <c r="O145" s="584"/>
      <c r="P145" s="585"/>
      <c r="Q145" s="585"/>
      <c r="R145" s="585"/>
      <c r="S145" s="585"/>
      <c r="T145" s="585"/>
      <c r="U145" s="585"/>
      <c r="V145" s="585"/>
      <c r="W145" s="585"/>
      <c r="X145" s="585"/>
      <c r="Y145" s="585"/>
      <c r="Z145" s="585"/>
      <c r="AA145" s="585"/>
      <c r="AB145" s="585"/>
      <c r="AC145" s="585"/>
      <c r="AD145" s="585"/>
      <c r="AE145" s="585"/>
      <c r="AF145" s="585"/>
      <c r="AG145" s="586"/>
      <c r="AH145" s="587"/>
      <c r="AI145" s="588"/>
      <c r="AJ145" s="566"/>
    </row>
    <row r="146" spans="1:36">
      <c r="A146" s="1465"/>
      <c r="B146" s="589"/>
      <c r="C146" s="590"/>
      <c r="D146" s="591"/>
      <c r="E146" s="591"/>
      <c r="F146" s="591"/>
      <c r="G146" s="591"/>
      <c r="H146" s="591"/>
      <c r="I146" s="591"/>
      <c r="J146" s="591"/>
      <c r="K146" s="591"/>
      <c r="L146" s="591"/>
      <c r="M146" s="591"/>
      <c r="N146" s="592"/>
      <c r="O146" s="593"/>
      <c r="P146" s="594"/>
      <c r="Q146" s="594"/>
      <c r="R146" s="594"/>
      <c r="S146" s="594"/>
      <c r="T146" s="594"/>
      <c r="U146" s="594"/>
      <c r="V146" s="594"/>
      <c r="W146" s="594"/>
      <c r="X146" s="594"/>
      <c r="Y146" s="594"/>
      <c r="Z146" s="594"/>
      <c r="AA146" s="594"/>
      <c r="AB146" s="594"/>
      <c r="AC146" s="594"/>
      <c r="AD146" s="594"/>
      <c r="AE146" s="594"/>
      <c r="AF146" s="594"/>
      <c r="AG146" s="595"/>
      <c r="AH146" s="596"/>
      <c r="AI146" s="597"/>
      <c r="AJ146" s="566"/>
    </row>
    <row r="147" spans="1:36">
      <c r="A147" s="1466" t="s">
        <v>930</v>
      </c>
      <c r="B147" s="598"/>
      <c r="C147" s="599"/>
      <c r="D147" s="600"/>
      <c r="E147" s="600"/>
      <c r="F147" s="600"/>
      <c r="G147" s="600"/>
      <c r="H147" s="600"/>
      <c r="I147" s="600"/>
      <c r="J147" s="600"/>
      <c r="K147" s="600"/>
      <c r="L147" s="600"/>
      <c r="M147" s="600"/>
      <c r="N147" s="601"/>
      <c r="O147" s="602"/>
      <c r="P147" s="603"/>
      <c r="Q147" s="603"/>
      <c r="R147" s="603"/>
      <c r="S147" s="603"/>
      <c r="T147" s="603"/>
      <c r="U147" s="603"/>
      <c r="V147" s="603"/>
      <c r="W147" s="603"/>
      <c r="X147" s="603"/>
      <c r="Y147" s="603"/>
      <c r="Z147" s="603"/>
      <c r="AA147" s="603"/>
      <c r="AB147" s="603"/>
      <c r="AC147" s="603"/>
      <c r="AD147" s="603"/>
      <c r="AE147" s="603"/>
      <c r="AF147" s="603"/>
      <c r="AG147" s="604"/>
      <c r="AH147" s="604"/>
      <c r="AI147" s="606"/>
      <c r="AJ147" s="566"/>
    </row>
    <row r="148" spans="1:36">
      <c r="A148" s="1467"/>
      <c r="B148" s="580"/>
      <c r="C148" s="581"/>
      <c r="D148" s="582"/>
      <c r="E148" s="582"/>
      <c r="F148" s="582"/>
      <c r="G148" s="582"/>
      <c r="H148" s="582"/>
      <c r="I148" s="582"/>
      <c r="J148" s="582"/>
      <c r="K148" s="582"/>
      <c r="L148" s="582"/>
      <c r="M148" s="582"/>
      <c r="N148" s="583"/>
      <c r="O148" s="584"/>
      <c r="P148" s="585"/>
      <c r="Q148" s="585"/>
      <c r="R148" s="585"/>
      <c r="S148" s="585"/>
      <c r="T148" s="585"/>
      <c r="U148" s="585"/>
      <c r="V148" s="585"/>
      <c r="W148" s="585"/>
      <c r="X148" s="585"/>
      <c r="Y148" s="585"/>
      <c r="Z148" s="585"/>
      <c r="AA148" s="585"/>
      <c r="AB148" s="585"/>
      <c r="AC148" s="585"/>
      <c r="AD148" s="585"/>
      <c r="AE148" s="585"/>
      <c r="AF148" s="585"/>
      <c r="AG148" s="586"/>
      <c r="AH148" s="586"/>
      <c r="AI148" s="588"/>
      <c r="AJ148" s="566"/>
    </row>
    <row r="149" spans="1:36">
      <c r="A149" s="1467"/>
      <c r="B149" s="580"/>
      <c r="C149" s="581"/>
      <c r="D149" s="582"/>
      <c r="E149" s="582"/>
      <c r="F149" s="582"/>
      <c r="G149" s="582"/>
      <c r="H149" s="582"/>
      <c r="I149" s="582"/>
      <c r="J149" s="582"/>
      <c r="K149" s="582"/>
      <c r="L149" s="582"/>
      <c r="M149" s="582"/>
      <c r="N149" s="583"/>
      <c r="O149" s="584"/>
      <c r="P149" s="585"/>
      <c r="Q149" s="585"/>
      <c r="R149" s="585"/>
      <c r="S149" s="585"/>
      <c r="T149" s="585"/>
      <c r="U149" s="585"/>
      <c r="V149" s="585"/>
      <c r="W149" s="585"/>
      <c r="X149" s="585"/>
      <c r="Y149" s="585"/>
      <c r="Z149" s="585"/>
      <c r="AA149" s="585"/>
      <c r="AB149" s="585"/>
      <c r="AC149" s="585"/>
      <c r="AD149" s="585"/>
      <c r="AE149" s="585"/>
      <c r="AF149" s="585"/>
      <c r="AG149" s="586"/>
      <c r="AH149" s="586"/>
      <c r="AI149" s="588"/>
      <c r="AJ149" s="566"/>
    </row>
    <row r="150" spans="1:36">
      <c r="A150" s="1468"/>
      <c r="B150" s="589"/>
      <c r="C150" s="590"/>
      <c r="D150" s="591"/>
      <c r="E150" s="591"/>
      <c r="F150" s="591"/>
      <c r="G150" s="591"/>
      <c r="H150" s="591"/>
      <c r="I150" s="591"/>
      <c r="J150" s="591"/>
      <c r="K150" s="591"/>
      <c r="L150" s="591"/>
      <c r="M150" s="591"/>
      <c r="N150" s="592"/>
      <c r="O150" s="593"/>
      <c r="P150" s="594"/>
      <c r="Q150" s="594"/>
      <c r="R150" s="594"/>
      <c r="S150" s="594"/>
      <c r="T150" s="594"/>
      <c r="U150" s="594"/>
      <c r="V150" s="594"/>
      <c r="W150" s="594"/>
      <c r="X150" s="594"/>
      <c r="Y150" s="594"/>
      <c r="Z150" s="594"/>
      <c r="AA150" s="594"/>
      <c r="AB150" s="594"/>
      <c r="AC150" s="594"/>
      <c r="AD150" s="594"/>
      <c r="AE150" s="594"/>
      <c r="AF150" s="594"/>
      <c r="AG150" s="595"/>
      <c r="AH150" s="595"/>
      <c r="AI150" s="597"/>
      <c r="AJ150" s="566"/>
    </row>
    <row r="151" spans="1:36">
      <c r="A151" s="1466" t="s">
        <v>931</v>
      </c>
      <c r="B151" s="598"/>
      <c r="C151" s="599"/>
      <c r="D151" s="600"/>
      <c r="E151" s="600"/>
      <c r="F151" s="600"/>
      <c r="G151" s="600"/>
      <c r="H151" s="600"/>
      <c r="I151" s="600"/>
      <c r="J151" s="600"/>
      <c r="K151" s="600"/>
      <c r="L151" s="600"/>
      <c r="M151" s="600"/>
      <c r="N151" s="601"/>
      <c r="O151" s="602"/>
      <c r="P151" s="603"/>
      <c r="Q151" s="603"/>
      <c r="R151" s="603"/>
      <c r="S151" s="603"/>
      <c r="T151" s="603"/>
      <c r="U151" s="603"/>
      <c r="V151" s="603"/>
      <c r="W151" s="603"/>
      <c r="X151" s="603"/>
      <c r="Y151" s="603"/>
      <c r="Z151" s="603"/>
      <c r="AA151" s="603"/>
      <c r="AB151" s="603"/>
      <c r="AC151" s="603"/>
      <c r="AD151" s="603"/>
      <c r="AE151" s="603"/>
      <c r="AF151" s="603"/>
      <c r="AG151" s="604"/>
      <c r="AH151" s="604"/>
      <c r="AI151" s="606"/>
      <c r="AJ151" s="566"/>
    </row>
    <row r="152" spans="1:36">
      <c r="A152" s="1467"/>
      <c r="B152" s="580"/>
      <c r="C152" s="581"/>
      <c r="D152" s="582"/>
      <c r="E152" s="582"/>
      <c r="F152" s="582"/>
      <c r="G152" s="582"/>
      <c r="H152" s="582"/>
      <c r="I152" s="582"/>
      <c r="J152" s="582"/>
      <c r="K152" s="582"/>
      <c r="L152" s="582"/>
      <c r="M152" s="582"/>
      <c r="N152" s="583"/>
      <c r="O152" s="584"/>
      <c r="P152" s="585"/>
      <c r="Q152" s="585"/>
      <c r="R152" s="585"/>
      <c r="S152" s="585"/>
      <c r="T152" s="585"/>
      <c r="U152" s="585"/>
      <c r="V152" s="585"/>
      <c r="W152" s="585"/>
      <c r="X152" s="585"/>
      <c r="Y152" s="585"/>
      <c r="Z152" s="585"/>
      <c r="AA152" s="585"/>
      <c r="AB152" s="585"/>
      <c r="AC152" s="585"/>
      <c r="AD152" s="585"/>
      <c r="AE152" s="585"/>
      <c r="AF152" s="585"/>
      <c r="AG152" s="586"/>
      <c r="AH152" s="586"/>
      <c r="AI152" s="588"/>
      <c r="AJ152" s="566"/>
    </row>
    <row r="153" spans="1:36">
      <c r="A153" s="1467"/>
      <c r="B153" s="580"/>
      <c r="C153" s="581"/>
      <c r="D153" s="582"/>
      <c r="E153" s="582"/>
      <c r="F153" s="582"/>
      <c r="G153" s="582"/>
      <c r="H153" s="582"/>
      <c r="I153" s="582"/>
      <c r="J153" s="582"/>
      <c r="K153" s="582"/>
      <c r="L153" s="582"/>
      <c r="M153" s="582"/>
      <c r="N153" s="583"/>
      <c r="O153" s="584"/>
      <c r="P153" s="585"/>
      <c r="Q153" s="585"/>
      <c r="R153" s="585"/>
      <c r="S153" s="585"/>
      <c r="T153" s="585"/>
      <c r="U153" s="585"/>
      <c r="V153" s="585"/>
      <c r="W153" s="585"/>
      <c r="X153" s="585"/>
      <c r="Y153" s="585"/>
      <c r="Z153" s="585"/>
      <c r="AA153" s="585"/>
      <c r="AB153" s="585"/>
      <c r="AC153" s="585"/>
      <c r="AD153" s="585"/>
      <c r="AE153" s="585"/>
      <c r="AF153" s="585"/>
      <c r="AG153" s="586"/>
      <c r="AH153" s="586"/>
      <c r="AI153" s="588"/>
      <c r="AJ153" s="566"/>
    </row>
    <row r="154" spans="1:36">
      <c r="A154" s="1468"/>
      <c r="B154" s="589"/>
      <c r="C154" s="590"/>
      <c r="D154" s="591"/>
      <c r="E154" s="591"/>
      <c r="F154" s="591"/>
      <c r="G154" s="591"/>
      <c r="H154" s="591"/>
      <c r="I154" s="591"/>
      <c r="J154" s="591"/>
      <c r="K154" s="591"/>
      <c r="L154" s="591"/>
      <c r="M154" s="591"/>
      <c r="N154" s="592"/>
      <c r="O154" s="593"/>
      <c r="P154" s="594"/>
      <c r="Q154" s="594"/>
      <c r="R154" s="594"/>
      <c r="S154" s="594"/>
      <c r="T154" s="594"/>
      <c r="U154" s="594"/>
      <c r="V154" s="594"/>
      <c r="W154" s="594"/>
      <c r="X154" s="594"/>
      <c r="Y154" s="594"/>
      <c r="Z154" s="594"/>
      <c r="AA154" s="594"/>
      <c r="AB154" s="594"/>
      <c r="AC154" s="594"/>
      <c r="AD154" s="594"/>
      <c r="AE154" s="594"/>
      <c r="AF154" s="594"/>
      <c r="AG154" s="595"/>
      <c r="AH154" s="595"/>
      <c r="AI154" s="597"/>
      <c r="AJ154" s="566"/>
    </row>
    <row r="155" spans="1:36">
      <c r="A155" s="1466" t="s">
        <v>932</v>
      </c>
      <c r="B155" s="598"/>
      <c r="C155" s="599"/>
      <c r="D155" s="600"/>
      <c r="E155" s="600"/>
      <c r="F155" s="600"/>
      <c r="G155" s="600"/>
      <c r="H155" s="600"/>
      <c r="I155" s="600"/>
      <c r="J155" s="600"/>
      <c r="K155" s="600"/>
      <c r="L155" s="600"/>
      <c r="M155" s="600"/>
      <c r="N155" s="601"/>
      <c r="O155" s="602"/>
      <c r="P155" s="603"/>
      <c r="Q155" s="603"/>
      <c r="R155" s="603"/>
      <c r="S155" s="603"/>
      <c r="T155" s="603"/>
      <c r="U155" s="603"/>
      <c r="V155" s="603"/>
      <c r="W155" s="603"/>
      <c r="X155" s="603"/>
      <c r="Y155" s="603"/>
      <c r="Z155" s="603"/>
      <c r="AA155" s="603"/>
      <c r="AB155" s="603"/>
      <c r="AC155" s="603"/>
      <c r="AD155" s="603"/>
      <c r="AE155" s="603"/>
      <c r="AF155" s="603"/>
      <c r="AG155" s="604"/>
      <c r="AH155" s="604"/>
      <c r="AI155" s="606"/>
      <c r="AJ155" s="566"/>
    </row>
    <row r="156" spans="1:36">
      <c r="A156" s="1467"/>
      <c r="B156" s="580"/>
      <c r="C156" s="581"/>
      <c r="D156" s="582"/>
      <c r="E156" s="582"/>
      <c r="F156" s="582"/>
      <c r="G156" s="582"/>
      <c r="H156" s="582"/>
      <c r="I156" s="582"/>
      <c r="J156" s="582"/>
      <c r="K156" s="582"/>
      <c r="L156" s="582"/>
      <c r="M156" s="582"/>
      <c r="N156" s="583"/>
      <c r="O156" s="584"/>
      <c r="P156" s="585"/>
      <c r="Q156" s="585"/>
      <c r="R156" s="585"/>
      <c r="S156" s="585"/>
      <c r="T156" s="585"/>
      <c r="U156" s="585"/>
      <c r="V156" s="585"/>
      <c r="W156" s="585"/>
      <c r="X156" s="585"/>
      <c r="Y156" s="585"/>
      <c r="Z156" s="585"/>
      <c r="AA156" s="585"/>
      <c r="AB156" s="585"/>
      <c r="AC156" s="585"/>
      <c r="AD156" s="585"/>
      <c r="AE156" s="585"/>
      <c r="AF156" s="585"/>
      <c r="AG156" s="586"/>
      <c r="AH156" s="586"/>
      <c r="AI156" s="588"/>
      <c r="AJ156" s="566"/>
    </row>
    <row r="157" spans="1:36">
      <c r="A157" s="1467"/>
      <c r="B157" s="580"/>
      <c r="C157" s="581"/>
      <c r="D157" s="582"/>
      <c r="E157" s="582"/>
      <c r="F157" s="582"/>
      <c r="G157" s="582"/>
      <c r="H157" s="582"/>
      <c r="I157" s="582"/>
      <c r="J157" s="582"/>
      <c r="K157" s="582"/>
      <c r="L157" s="582"/>
      <c r="M157" s="582"/>
      <c r="N157" s="583"/>
      <c r="O157" s="584"/>
      <c r="P157" s="585"/>
      <c r="Q157" s="585"/>
      <c r="R157" s="585"/>
      <c r="S157" s="585"/>
      <c r="T157" s="585"/>
      <c r="U157" s="585"/>
      <c r="V157" s="585"/>
      <c r="W157" s="585"/>
      <c r="X157" s="585"/>
      <c r="Y157" s="585"/>
      <c r="Z157" s="585"/>
      <c r="AA157" s="585"/>
      <c r="AB157" s="585"/>
      <c r="AC157" s="585"/>
      <c r="AD157" s="585"/>
      <c r="AE157" s="585"/>
      <c r="AF157" s="585"/>
      <c r="AG157" s="586"/>
      <c r="AH157" s="586"/>
      <c r="AI157" s="588"/>
      <c r="AJ157" s="566"/>
    </row>
    <row r="158" spans="1:36">
      <c r="A158" s="1468"/>
      <c r="B158" s="607"/>
      <c r="C158" s="608"/>
      <c r="D158" s="609"/>
      <c r="E158" s="609"/>
      <c r="F158" s="609"/>
      <c r="G158" s="609"/>
      <c r="H158" s="609"/>
      <c r="I158" s="609"/>
      <c r="J158" s="609"/>
      <c r="K158" s="609"/>
      <c r="L158" s="609"/>
      <c r="M158" s="609"/>
      <c r="N158" s="610"/>
      <c r="O158" s="611"/>
      <c r="P158" s="612"/>
      <c r="Q158" s="612"/>
      <c r="R158" s="612"/>
      <c r="S158" s="612"/>
      <c r="T158" s="612"/>
      <c r="U158" s="612"/>
      <c r="V158" s="612"/>
      <c r="W158" s="612"/>
      <c r="X158" s="612"/>
      <c r="Y158" s="612"/>
      <c r="Z158" s="612"/>
      <c r="AA158" s="612"/>
      <c r="AB158" s="612"/>
      <c r="AC158" s="612"/>
      <c r="AD158" s="612"/>
      <c r="AE158" s="612"/>
      <c r="AF158" s="612"/>
      <c r="AG158" s="613"/>
      <c r="AH158" s="613"/>
      <c r="AI158" s="615"/>
      <c r="AJ158" s="566"/>
    </row>
    <row r="159" spans="1:36">
      <c r="A159" s="1466" t="s">
        <v>933</v>
      </c>
      <c r="B159" s="598"/>
      <c r="C159" s="599"/>
      <c r="D159" s="600"/>
      <c r="E159" s="600"/>
      <c r="F159" s="600"/>
      <c r="G159" s="600"/>
      <c r="H159" s="600"/>
      <c r="I159" s="600"/>
      <c r="J159" s="600"/>
      <c r="K159" s="600"/>
      <c r="L159" s="600"/>
      <c r="M159" s="600"/>
      <c r="N159" s="601"/>
      <c r="O159" s="602"/>
      <c r="P159" s="603"/>
      <c r="Q159" s="603"/>
      <c r="R159" s="603"/>
      <c r="S159" s="603"/>
      <c r="T159" s="603"/>
      <c r="U159" s="603"/>
      <c r="V159" s="603"/>
      <c r="W159" s="603"/>
      <c r="X159" s="603"/>
      <c r="Y159" s="603"/>
      <c r="Z159" s="603"/>
      <c r="AA159" s="603"/>
      <c r="AB159" s="603"/>
      <c r="AC159" s="603"/>
      <c r="AD159" s="603"/>
      <c r="AE159" s="603"/>
      <c r="AF159" s="603"/>
      <c r="AG159" s="604"/>
      <c r="AH159" s="604"/>
      <c r="AI159" s="606"/>
      <c r="AJ159" s="566"/>
    </row>
    <row r="160" spans="1:36">
      <c r="A160" s="1467"/>
      <c r="B160" s="580"/>
      <c r="C160" s="581"/>
      <c r="D160" s="582"/>
      <c r="E160" s="582"/>
      <c r="F160" s="582"/>
      <c r="G160" s="582"/>
      <c r="H160" s="582"/>
      <c r="I160" s="582"/>
      <c r="J160" s="582"/>
      <c r="K160" s="582"/>
      <c r="L160" s="582"/>
      <c r="M160" s="582"/>
      <c r="N160" s="583"/>
      <c r="O160" s="584"/>
      <c r="P160" s="585"/>
      <c r="Q160" s="585"/>
      <c r="R160" s="585"/>
      <c r="S160" s="585"/>
      <c r="T160" s="585"/>
      <c r="U160" s="585"/>
      <c r="V160" s="585"/>
      <c r="W160" s="585"/>
      <c r="X160" s="585"/>
      <c r="Y160" s="585"/>
      <c r="Z160" s="585"/>
      <c r="AA160" s="585"/>
      <c r="AB160" s="585"/>
      <c r="AC160" s="585"/>
      <c r="AD160" s="585"/>
      <c r="AE160" s="585"/>
      <c r="AF160" s="585"/>
      <c r="AG160" s="586"/>
      <c r="AH160" s="586"/>
      <c r="AI160" s="588"/>
      <c r="AJ160" s="566"/>
    </row>
    <row r="161" spans="1:36">
      <c r="A161" s="1467"/>
      <c r="B161" s="580"/>
      <c r="C161" s="581"/>
      <c r="D161" s="582"/>
      <c r="E161" s="582"/>
      <c r="F161" s="582"/>
      <c r="G161" s="582"/>
      <c r="H161" s="582"/>
      <c r="I161" s="582"/>
      <c r="J161" s="582"/>
      <c r="K161" s="582"/>
      <c r="L161" s="582"/>
      <c r="M161" s="582"/>
      <c r="N161" s="583"/>
      <c r="O161" s="584"/>
      <c r="P161" s="585"/>
      <c r="Q161" s="585"/>
      <c r="R161" s="585"/>
      <c r="S161" s="585"/>
      <c r="T161" s="585"/>
      <c r="U161" s="585"/>
      <c r="V161" s="585"/>
      <c r="W161" s="585"/>
      <c r="X161" s="585"/>
      <c r="Y161" s="585"/>
      <c r="Z161" s="585"/>
      <c r="AA161" s="585"/>
      <c r="AB161" s="585"/>
      <c r="AC161" s="585"/>
      <c r="AD161" s="585"/>
      <c r="AE161" s="585"/>
      <c r="AF161" s="585"/>
      <c r="AG161" s="586"/>
      <c r="AH161" s="586"/>
      <c r="AI161" s="588"/>
      <c r="AJ161" s="566"/>
    </row>
    <row r="162" spans="1:36">
      <c r="A162" s="1468"/>
      <c r="B162" s="607"/>
      <c r="C162" s="608"/>
      <c r="D162" s="609"/>
      <c r="E162" s="609"/>
      <c r="F162" s="609"/>
      <c r="G162" s="609"/>
      <c r="H162" s="609"/>
      <c r="I162" s="609"/>
      <c r="J162" s="609"/>
      <c r="K162" s="609"/>
      <c r="L162" s="609"/>
      <c r="M162" s="609"/>
      <c r="N162" s="610"/>
      <c r="O162" s="611"/>
      <c r="P162" s="612"/>
      <c r="Q162" s="612"/>
      <c r="R162" s="612"/>
      <c r="S162" s="612"/>
      <c r="T162" s="612"/>
      <c r="U162" s="612"/>
      <c r="V162" s="612"/>
      <c r="W162" s="612"/>
      <c r="X162" s="612"/>
      <c r="Y162" s="612"/>
      <c r="Z162" s="612"/>
      <c r="AA162" s="612"/>
      <c r="AB162" s="612"/>
      <c r="AC162" s="612"/>
      <c r="AD162" s="612"/>
      <c r="AE162" s="612"/>
      <c r="AF162" s="612"/>
      <c r="AG162" s="613"/>
      <c r="AH162" s="613"/>
      <c r="AI162" s="615"/>
      <c r="AJ162" s="566"/>
    </row>
    <row r="163" spans="1:36">
      <c r="A163" s="1466" t="s">
        <v>925</v>
      </c>
      <c r="B163" s="598"/>
      <c r="C163" s="599"/>
      <c r="D163" s="600"/>
      <c r="E163" s="600"/>
      <c r="F163" s="600"/>
      <c r="G163" s="600"/>
      <c r="H163" s="600"/>
      <c r="I163" s="600"/>
      <c r="J163" s="600"/>
      <c r="K163" s="600"/>
      <c r="L163" s="600"/>
      <c r="M163" s="600"/>
      <c r="N163" s="601"/>
      <c r="O163" s="602"/>
      <c r="P163" s="603"/>
      <c r="Q163" s="603"/>
      <c r="R163" s="603"/>
      <c r="S163" s="603"/>
      <c r="T163" s="603"/>
      <c r="U163" s="603"/>
      <c r="V163" s="603"/>
      <c r="W163" s="603"/>
      <c r="X163" s="603"/>
      <c r="Y163" s="603"/>
      <c r="Z163" s="603"/>
      <c r="AA163" s="603"/>
      <c r="AB163" s="603"/>
      <c r="AC163" s="603"/>
      <c r="AD163" s="603"/>
      <c r="AE163" s="603"/>
      <c r="AF163" s="603"/>
      <c r="AG163" s="604"/>
      <c r="AH163" s="604"/>
      <c r="AI163" s="606"/>
      <c r="AJ163" s="566"/>
    </row>
    <row r="164" spans="1:36">
      <c r="A164" s="1467"/>
      <c r="B164" s="580"/>
      <c r="C164" s="581"/>
      <c r="D164" s="582"/>
      <c r="E164" s="582"/>
      <c r="F164" s="582"/>
      <c r="G164" s="582"/>
      <c r="H164" s="582"/>
      <c r="I164" s="582"/>
      <c r="J164" s="582"/>
      <c r="K164" s="582"/>
      <c r="L164" s="582"/>
      <c r="M164" s="582"/>
      <c r="N164" s="583"/>
      <c r="O164" s="584"/>
      <c r="P164" s="585"/>
      <c r="Q164" s="585"/>
      <c r="R164" s="585"/>
      <c r="S164" s="585"/>
      <c r="T164" s="585"/>
      <c r="U164" s="585"/>
      <c r="V164" s="585"/>
      <c r="W164" s="585"/>
      <c r="X164" s="585"/>
      <c r="Y164" s="585"/>
      <c r="Z164" s="585"/>
      <c r="AA164" s="585"/>
      <c r="AB164" s="585"/>
      <c r="AC164" s="585"/>
      <c r="AD164" s="585"/>
      <c r="AE164" s="585"/>
      <c r="AF164" s="585"/>
      <c r="AG164" s="586"/>
      <c r="AH164" s="586"/>
      <c r="AI164" s="588"/>
      <c r="AJ164" s="566"/>
    </row>
    <row r="165" spans="1:36">
      <c r="A165" s="1467"/>
      <c r="B165" s="580"/>
      <c r="C165" s="581"/>
      <c r="D165" s="582"/>
      <c r="E165" s="582"/>
      <c r="F165" s="582"/>
      <c r="G165" s="582"/>
      <c r="H165" s="582"/>
      <c r="I165" s="582"/>
      <c r="J165" s="582"/>
      <c r="K165" s="582"/>
      <c r="L165" s="582"/>
      <c r="M165" s="582"/>
      <c r="N165" s="583"/>
      <c r="O165" s="584"/>
      <c r="P165" s="585"/>
      <c r="Q165" s="585"/>
      <c r="R165" s="585"/>
      <c r="S165" s="585"/>
      <c r="T165" s="585"/>
      <c r="U165" s="585"/>
      <c r="V165" s="585"/>
      <c r="W165" s="585"/>
      <c r="X165" s="585"/>
      <c r="Y165" s="585"/>
      <c r="Z165" s="585"/>
      <c r="AA165" s="585"/>
      <c r="AB165" s="585"/>
      <c r="AC165" s="585"/>
      <c r="AD165" s="585"/>
      <c r="AE165" s="585"/>
      <c r="AF165" s="585"/>
      <c r="AG165" s="586"/>
      <c r="AH165" s="586"/>
      <c r="AI165" s="588"/>
      <c r="AJ165" s="566"/>
    </row>
    <row r="166" spans="1:36">
      <c r="A166" s="1467"/>
      <c r="B166" s="620"/>
      <c r="C166" s="621"/>
      <c r="D166" s="622"/>
      <c r="E166" s="622"/>
      <c r="F166" s="622"/>
      <c r="G166" s="622"/>
      <c r="H166" s="622"/>
      <c r="I166" s="622"/>
      <c r="J166" s="622"/>
      <c r="K166" s="622"/>
      <c r="L166" s="622"/>
      <c r="M166" s="622"/>
      <c r="N166" s="623"/>
      <c r="O166" s="624"/>
      <c r="P166" s="625"/>
      <c r="Q166" s="625"/>
      <c r="R166" s="625"/>
      <c r="S166" s="625"/>
      <c r="T166" s="625"/>
      <c r="U166" s="625"/>
      <c r="V166" s="625"/>
      <c r="W166" s="625"/>
      <c r="X166" s="625"/>
      <c r="Y166" s="625"/>
      <c r="Z166" s="625"/>
      <c r="AA166" s="625"/>
      <c r="AB166" s="625"/>
      <c r="AC166" s="625"/>
      <c r="AD166" s="625"/>
      <c r="AE166" s="625"/>
      <c r="AF166" s="625"/>
      <c r="AG166" s="626"/>
      <c r="AH166" s="626"/>
      <c r="AI166" s="627"/>
      <c r="AJ166" s="566"/>
    </row>
    <row r="167" spans="1:36" ht="13.8" thickBot="1">
      <c r="A167" s="1478" t="s">
        <v>954</v>
      </c>
      <c r="B167" s="1479"/>
      <c r="C167" s="632"/>
      <c r="D167" s="633"/>
      <c r="E167" s="633"/>
      <c r="F167" s="633"/>
      <c r="G167" s="633"/>
      <c r="H167" s="633"/>
      <c r="I167" s="633"/>
      <c r="J167" s="633"/>
      <c r="K167" s="633"/>
      <c r="L167" s="633"/>
      <c r="M167" s="633"/>
      <c r="N167" s="634"/>
      <c r="O167" s="629"/>
      <c r="P167" s="628"/>
      <c r="Q167" s="628"/>
      <c r="R167" s="628"/>
      <c r="S167" s="628"/>
      <c r="T167" s="628"/>
      <c r="U167" s="628"/>
      <c r="V167" s="628"/>
      <c r="W167" s="628"/>
      <c r="X167" s="628"/>
      <c r="Y167" s="628"/>
      <c r="Z167" s="628"/>
      <c r="AA167" s="628"/>
      <c r="AB167" s="628"/>
      <c r="AC167" s="628"/>
      <c r="AD167" s="628"/>
      <c r="AE167" s="628"/>
      <c r="AF167" s="628"/>
      <c r="AG167" s="628"/>
      <c r="AH167" s="630"/>
      <c r="AI167" s="631"/>
      <c r="AJ167" s="566"/>
    </row>
    <row r="168" spans="1:36">
      <c r="A168" s="616" t="s">
        <v>949</v>
      </c>
      <c r="B168" s="616"/>
      <c r="C168" s="616"/>
      <c r="D168" s="616"/>
      <c r="E168" s="617"/>
      <c r="F168" s="617"/>
      <c r="G168" s="617"/>
      <c r="H168" s="617"/>
      <c r="I168" s="617"/>
      <c r="J168" s="617"/>
      <c r="K168" s="617"/>
      <c r="L168" s="617"/>
      <c r="M168" s="617"/>
      <c r="N168" s="617"/>
      <c r="O168" s="617"/>
      <c r="P168" s="617"/>
      <c r="Q168" s="617"/>
      <c r="R168" s="617"/>
      <c r="S168" s="617"/>
      <c r="T168" s="617"/>
      <c r="U168" s="617"/>
      <c r="V168" s="617"/>
      <c r="W168" s="617"/>
      <c r="X168" s="617"/>
      <c r="Y168" s="617"/>
      <c r="Z168" s="617"/>
      <c r="AA168" s="617"/>
      <c r="AB168" s="617"/>
      <c r="AC168" s="617"/>
      <c r="AD168" s="617"/>
      <c r="AE168" s="617"/>
      <c r="AF168" s="617"/>
      <c r="AG168" s="617"/>
      <c r="AH168" s="617"/>
      <c r="AI168" s="616"/>
      <c r="AJ168" s="566"/>
    </row>
    <row r="169" spans="1:36">
      <c r="A169" s="616" t="s">
        <v>950</v>
      </c>
      <c r="B169" s="616"/>
      <c r="C169" s="616"/>
      <c r="D169" s="616"/>
      <c r="E169" s="617"/>
      <c r="F169" s="617"/>
      <c r="G169" s="617"/>
      <c r="H169" s="617"/>
      <c r="I169" s="617"/>
      <c r="J169" s="617"/>
      <c r="K169" s="617"/>
      <c r="L169" s="617"/>
      <c r="M169" s="617"/>
      <c r="N169" s="617"/>
      <c r="O169" s="617"/>
      <c r="P169" s="617"/>
      <c r="Q169" s="617"/>
      <c r="R169" s="617"/>
      <c r="S169" s="617"/>
      <c r="T169" s="617"/>
      <c r="U169" s="617"/>
      <c r="V169" s="617"/>
      <c r="W169" s="617"/>
      <c r="X169" s="617"/>
      <c r="Y169" s="617"/>
      <c r="Z169" s="617"/>
      <c r="AA169" s="617"/>
      <c r="AB169" s="617"/>
      <c r="AC169" s="617"/>
      <c r="AD169" s="617"/>
      <c r="AE169" s="617"/>
      <c r="AF169" s="617"/>
      <c r="AG169" s="617"/>
      <c r="AH169" s="617"/>
      <c r="AI169" s="616"/>
      <c r="AJ169" s="566"/>
    </row>
    <row r="170" spans="1:36">
      <c r="A170" s="616" t="s">
        <v>991</v>
      </c>
      <c r="B170" s="616"/>
      <c r="C170" s="616"/>
      <c r="D170" s="616"/>
      <c r="E170" s="617"/>
      <c r="F170" s="617"/>
      <c r="G170" s="617"/>
      <c r="H170" s="617"/>
      <c r="I170" s="617"/>
      <c r="J170" s="617"/>
      <c r="K170" s="617"/>
      <c r="L170" s="617"/>
      <c r="M170" s="617"/>
      <c r="N170" s="617"/>
      <c r="O170" s="617"/>
      <c r="P170" s="617"/>
      <c r="Q170" s="617"/>
      <c r="R170" s="617"/>
      <c r="S170" s="617"/>
      <c r="T170" s="617"/>
      <c r="U170" s="617"/>
      <c r="V170" s="617"/>
      <c r="W170" s="617"/>
      <c r="X170" s="617"/>
      <c r="Y170" s="617"/>
      <c r="Z170" s="617"/>
      <c r="AA170" s="617"/>
      <c r="AB170" s="617"/>
      <c r="AC170" s="617"/>
      <c r="AD170" s="617"/>
      <c r="AE170" s="617"/>
      <c r="AF170" s="617"/>
      <c r="AG170" s="617"/>
      <c r="AH170" s="617"/>
      <c r="AI170" s="616"/>
      <c r="AJ170" s="566"/>
    </row>
    <row r="171" spans="1:36" ht="13.8" thickBot="1">
      <c r="A171" s="616" t="s">
        <v>952</v>
      </c>
      <c r="B171" s="616"/>
      <c r="C171" s="616"/>
      <c r="D171" s="616"/>
      <c r="E171" s="617"/>
      <c r="F171" s="617"/>
      <c r="G171" s="617"/>
      <c r="H171" s="617"/>
      <c r="I171" s="617"/>
      <c r="J171" s="617"/>
      <c r="K171" s="617"/>
      <c r="L171" s="617"/>
      <c r="M171" s="617"/>
      <c r="N171" s="617"/>
      <c r="O171" s="617"/>
      <c r="P171" s="617"/>
      <c r="Q171" s="617"/>
      <c r="R171" s="617"/>
      <c r="S171" s="617"/>
      <c r="T171" s="617"/>
      <c r="U171" s="617"/>
      <c r="V171" s="617"/>
      <c r="W171" s="617"/>
      <c r="X171" s="617"/>
      <c r="Y171" s="617"/>
      <c r="Z171" s="617"/>
      <c r="AA171" s="617"/>
      <c r="AB171" s="617"/>
      <c r="AC171" s="617"/>
      <c r="AD171" s="617"/>
      <c r="AE171" s="617"/>
      <c r="AF171" s="617"/>
      <c r="AG171" s="617"/>
      <c r="AH171" s="617"/>
      <c r="AI171" s="616"/>
      <c r="AJ171" s="566"/>
    </row>
    <row r="172" spans="1:36">
      <c r="A172" s="616" t="s">
        <v>993</v>
      </c>
      <c r="B172" s="616"/>
      <c r="C172" s="616"/>
      <c r="D172" s="616"/>
      <c r="E172" s="617"/>
      <c r="F172" s="617"/>
      <c r="G172" s="617"/>
      <c r="H172" s="617"/>
      <c r="I172" s="617"/>
      <c r="J172" s="617"/>
      <c r="K172" s="617"/>
      <c r="L172" s="617"/>
      <c r="M172" s="617"/>
      <c r="N172" s="617"/>
      <c r="O172" s="617"/>
      <c r="P172" s="617"/>
      <c r="Q172" s="617"/>
      <c r="R172" s="617"/>
      <c r="S172" s="617"/>
      <c r="T172" s="617"/>
      <c r="U172" s="617"/>
      <c r="V172" s="617"/>
      <c r="W172" s="617"/>
      <c r="X172" s="617"/>
      <c r="Y172" s="617"/>
      <c r="Z172" s="617"/>
      <c r="AA172" s="617"/>
      <c r="AB172" s="617"/>
      <c r="AC172" s="617"/>
      <c r="AD172" s="617"/>
      <c r="AE172" s="617"/>
      <c r="AF172" s="1472" t="s">
        <v>305</v>
      </c>
      <c r="AG172" s="1473"/>
      <c r="AH172" s="1473"/>
      <c r="AI172" s="1474"/>
      <c r="AJ172" s="566"/>
    </row>
    <row r="173" spans="1:36" ht="13.8" thickBot="1">
      <c r="A173" s="616" t="s">
        <v>994</v>
      </c>
      <c r="B173" s="616"/>
      <c r="C173" s="616"/>
      <c r="D173" s="616"/>
      <c r="E173" s="617"/>
      <c r="F173" s="617"/>
      <c r="G173" s="617"/>
      <c r="H173" s="617"/>
      <c r="I173" s="617"/>
      <c r="J173" s="617"/>
      <c r="K173" s="617"/>
      <c r="L173" s="617"/>
      <c r="M173" s="617"/>
      <c r="N173" s="617"/>
      <c r="O173" s="617"/>
      <c r="P173" s="617"/>
      <c r="Q173" s="617"/>
      <c r="R173" s="617"/>
      <c r="S173" s="617"/>
      <c r="T173" s="617"/>
      <c r="U173" s="617"/>
      <c r="V173" s="617"/>
      <c r="W173" s="617"/>
      <c r="X173" s="617"/>
      <c r="Y173" s="617"/>
      <c r="Z173" s="617"/>
      <c r="AA173" s="617"/>
      <c r="AB173" s="617"/>
      <c r="AC173" s="617"/>
      <c r="AD173" s="617"/>
      <c r="AE173" s="617"/>
      <c r="AF173" s="1475"/>
      <c r="AG173" s="1476"/>
      <c r="AH173" s="1476"/>
      <c r="AI173" s="1477"/>
      <c r="AJ173" s="566"/>
    </row>
    <row r="174" spans="1:36">
      <c r="A174" s="616" t="s">
        <v>955</v>
      </c>
      <c r="B174" s="616"/>
      <c r="C174" s="566"/>
      <c r="D174" s="566"/>
      <c r="E174" s="566"/>
      <c r="F174" s="566"/>
      <c r="G174" s="566"/>
      <c r="H174" s="566"/>
      <c r="I174" s="566"/>
      <c r="J174" s="566"/>
      <c r="K174" s="566"/>
      <c r="L174" s="566"/>
      <c r="M174" s="566"/>
      <c r="N174" s="566"/>
      <c r="O174" s="566"/>
      <c r="P174" s="566"/>
      <c r="Q174" s="566"/>
      <c r="R174" s="566"/>
      <c r="S174" s="566"/>
      <c r="T174" s="566"/>
      <c r="U174" s="566"/>
      <c r="V174" s="566"/>
      <c r="W174" s="566"/>
      <c r="X174" s="566"/>
      <c r="Y174" s="566"/>
      <c r="Z174" s="566"/>
      <c r="AA174" s="566"/>
      <c r="AB174" s="566"/>
      <c r="AC174" s="566"/>
      <c r="AD174" s="566"/>
      <c r="AE174" s="566"/>
      <c r="AF174" s="566"/>
      <c r="AG174" s="566"/>
      <c r="AH174" s="566"/>
      <c r="AI174" s="566"/>
      <c r="AJ174" s="566"/>
    </row>
  </sheetData>
  <mergeCells count="58">
    <mergeCell ref="A147:A150"/>
    <mergeCell ref="A151:A154"/>
    <mergeCell ref="A155:A158"/>
    <mergeCell ref="A159:A162"/>
    <mergeCell ref="A131:A134"/>
    <mergeCell ref="A135:A138"/>
    <mergeCell ref="A139:A142"/>
    <mergeCell ref="A127:A130"/>
    <mergeCell ref="A97:A100"/>
    <mergeCell ref="A101:A104"/>
    <mergeCell ref="A105:A108"/>
    <mergeCell ref="A109:A112"/>
    <mergeCell ref="AF172:AI173"/>
    <mergeCell ref="A71:B71"/>
    <mergeCell ref="A121:B121"/>
    <mergeCell ref="A167:B167"/>
    <mergeCell ref="A81:A84"/>
    <mergeCell ref="A85:A88"/>
    <mergeCell ref="A89:A92"/>
    <mergeCell ref="A93:A96"/>
    <mergeCell ref="A72:AI72"/>
    <mergeCell ref="A73:A76"/>
    <mergeCell ref="A113:A116"/>
    <mergeCell ref="A117:A120"/>
    <mergeCell ref="A163:A166"/>
    <mergeCell ref="A143:A146"/>
    <mergeCell ref="A122:AI122"/>
    <mergeCell ref="A123:A126"/>
    <mergeCell ref="A6:AI6"/>
    <mergeCell ref="A7:A10"/>
    <mergeCell ref="A11:A14"/>
    <mergeCell ref="A15:A18"/>
    <mergeCell ref="A19:A22"/>
    <mergeCell ref="A77:A80"/>
    <mergeCell ref="A67:A70"/>
    <mergeCell ref="A23:A26"/>
    <mergeCell ref="A27:A30"/>
    <mergeCell ref="A31:A34"/>
    <mergeCell ref="A35:A38"/>
    <mergeCell ref="A39:A42"/>
    <mergeCell ref="A43:A46"/>
    <mergeCell ref="A47:A50"/>
    <mergeCell ref="A63:A66"/>
    <mergeCell ref="A51:A54"/>
    <mergeCell ref="A55:A58"/>
    <mergeCell ref="A59:A62"/>
    <mergeCell ref="A2:AI2"/>
    <mergeCell ref="A4:A5"/>
    <mergeCell ref="B4:B5"/>
    <mergeCell ref="C4:C5"/>
    <mergeCell ref="D4:D5"/>
    <mergeCell ref="E4:E5"/>
    <mergeCell ref="F4:F5"/>
    <mergeCell ref="G4:I4"/>
    <mergeCell ref="AI4:AI5"/>
    <mergeCell ref="N4:N5"/>
    <mergeCell ref="O4:AH4"/>
    <mergeCell ref="J4:M4"/>
  </mergeCells>
  <phoneticPr fontId="26"/>
  <pageMargins left="0.7" right="0.7" top="0.75" bottom="0.75" header="0.3" footer="0.3"/>
  <pageSetup paperSize="8"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35</vt:i4>
      </vt:variant>
    </vt:vector>
  </HeadingPairs>
  <TitlesOfParts>
    <vt:vector size="65" baseType="lpstr">
      <vt:lpstr>表紙</vt:lpstr>
      <vt:lpstr>提案書提出資料一覧表</vt:lpstr>
      <vt:lpstr>様式第1号</vt:lpstr>
      <vt:lpstr>様式第11号-2</vt:lpstr>
      <vt:lpstr>様式第13号-1</vt:lpstr>
      <vt:lpstr>様式第14号（別紙1）</vt:lpstr>
      <vt:lpstr>様式第14号（別紙2）</vt:lpstr>
      <vt:lpstr>様式第14号（別紙3）</vt:lpstr>
      <vt:lpstr>様式第15号-1-6（別紙1）</vt:lpstr>
      <vt:lpstr>様式第15号-1-6（別紙2）</vt:lpstr>
      <vt:lpstr>様式第15号-1-9（別紙）</vt:lpstr>
      <vt:lpstr>様式第15号-2-1（別紙）</vt:lpstr>
      <vt:lpstr>様式第15号-2-2（別紙1）</vt:lpstr>
      <vt:lpstr>様式第15号-2-2（別紙2）</vt:lpstr>
      <vt:lpstr>様式第15号-3-1（別紙1）</vt:lpstr>
      <vt:lpstr>様式第15号-3-1（別紙2）</vt:lpstr>
      <vt:lpstr>様式第16号-1-1（別紙1）</vt:lpstr>
      <vt:lpstr>様式第16号-1-1（別紙2）</vt:lpstr>
      <vt:lpstr>様式第16号-1-1（別紙3）</vt:lpstr>
      <vt:lpstr>様式第16号-1-1（別紙4）</vt:lpstr>
      <vt:lpstr>様式第16号-1-1（別紙5）</vt:lpstr>
      <vt:lpstr>様式第16号-1-1（別紙6）</vt:lpstr>
      <vt:lpstr>様式第16号-1-1（別紙7）</vt:lpstr>
      <vt:lpstr>様式第16号-1-1（別紙8）</vt:lpstr>
      <vt:lpstr>様式第16号-1-1（別紙9）</vt:lpstr>
      <vt:lpstr>様式第16号-1-1（別紙10）</vt:lpstr>
      <vt:lpstr>様式第16号-1-1（別紙11）</vt:lpstr>
      <vt:lpstr>様式第16号-1-1（別紙12）</vt:lpstr>
      <vt:lpstr>様式第16号-2-1（別紙1）</vt:lpstr>
      <vt:lpstr>様式第16号-2-1（別紙2）</vt:lpstr>
      <vt:lpstr>提案書提出資料一覧表!Print_Area</vt:lpstr>
      <vt:lpstr>表紙!Print_Area</vt:lpstr>
      <vt:lpstr>'様式第11号-2'!Print_Area</vt:lpstr>
      <vt:lpstr>'様式第13号-1'!Print_Area</vt:lpstr>
      <vt:lpstr>'様式第14号（別紙1）'!Print_Area</vt:lpstr>
      <vt:lpstr>'様式第14号（別紙2）'!Print_Area</vt:lpstr>
      <vt:lpstr>'様式第14号（別紙3）'!Print_Area</vt:lpstr>
      <vt:lpstr>'様式第15号-1-9（別紙）'!Print_Area</vt:lpstr>
      <vt:lpstr>'様式第15号-2-1（別紙）'!Print_Area</vt:lpstr>
      <vt:lpstr>'様式第15号-2-2（別紙1）'!Print_Area</vt:lpstr>
      <vt:lpstr>'様式第15号-2-2（別紙2）'!Print_Area</vt:lpstr>
      <vt:lpstr>'様式第15号-3-1（別紙1）'!Print_Area</vt:lpstr>
      <vt:lpstr>'様式第15号-3-1（別紙2）'!Print_Area</vt:lpstr>
      <vt:lpstr>'様式第16号-1-1（別紙1）'!Print_Area</vt:lpstr>
      <vt:lpstr>'様式第16号-1-1（別紙10）'!Print_Area</vt:lpstr>
      <vt:lpstr>'様式第16号-1-1（別紙11）'!Print_Area</vt:lpstr>
      <vt:lpstr>'様式第16号-1-1（別紙12）'!Print_Area</vt:lpstr>
      <vt:lpstr>'様式第16号-1-1（別紙2）'!Print_Area</vt:lpstr>
      <vt:lpstr>'様式第16号-1-1（別紙3）'!Print_Area</vt:lpstr>
      <vt:lpstr>'様式第16号-1-1（別紙4）'!Print_Area</vt:lpstr>
      <vt:lpstr>'様式第16号-1-1（別紙5）'!Print_Area</vt:lpstr>
      <vt:lpstr>'様式第16号-1-1（別紙6）'!Print_Area</vt:lpstr>
      <vt:lpstr>'様式第16号-1-1（別紙7）'!Print_Area</vt:lpstr>
      <vt:lpstr>'様式第16号-1-1（別紙8）'!Print_Area</vt:lpstr>
      <vt:lpstr>'様式第16号-1-1（別紙9）'!Print_Area</vt:lpstr>
      <vt:lpstr>'様式第16号-2-1（別紙1）'!Print_Area</vt:lpstr>
      <vt:lpstr>'様式第16号-2-1（別紙2）'!Print_Area</vt:lpstr>
      <vt:lpstr>様式第1号!Print_Area</vt:lpstr>
      <vt:lpstr>'様式第15号-1-9（別紙）'!Print_Titles</vt:lpstr>
      <vt:lpstr>'様式第15号-2-2（別紙2）'!Print_Titles</vt:lpstr>
      <vt:lpstr>'様式第16号-1-1（別紙10）'!Print_Titles</vt:lpstr>
      <vt:lpstr>'様式第16号-1-1（別紙2）'!Print_Titles</vt:lpstr>
      <vt:lpstr>'様式第16号-1-1（別紙3）'!Print_Titles</vt:lpstr>
      <vt:lpstr>'様式第16号-1-1（別紙7）'!Print_Titles</vt:lpstr>
      <vt:lpstr>'様式第16号-1-1（別紙8）'!Print_Titles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2015-04-02T11:27:42Z</dcterms:created>
  <dcterms:modified xsi:type="dcterms:W3CDTF">2021-12-03T03:50:07Z</dcterms:modified>
</cp:coreProperties>
</file>